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айон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<sst xmlns="http://schemas.openxmlformats.org/spreadsheetml/2006/main" count="192" uniqueCount="191">
  <si>
    <t xml:space="preserve">Исполнение доходной части бюджета муниципального образования"Палкинский район" </t>
  </si>
  <si>
    <t xml:space="preserve">(тыс. рублей)</t>
  </si>
  <si>
    <t xml:space="preserve">Код бюджетной классификации</t>
  </si>
  <si>
    <t xml:space="preserve">Наименование доходов</t>
  </si>
  <si>
    <t xml:space="preserve">Факт                           за 2022 год</t>
  </si>
  <si>
    <t xml:space="preserve">План                   на 2023 год</t>
  </si>
  <si>
    <t xml:space="preserve">Факт на 01.11.2023</t>
  </si>
  <si>
    <t xml:space="preserve">Ожидаемое исполнение     за 2023</t>
  </si>
  <si>
    <t xml:space="preserve">План                 на 2024 год</t>
  </si>
  <si>
    <t xml:space="preserve">Темп роста показателей  на 2024 год к оценке ожидаемого исполнения за 2023</t>
  </si>
  <si>
    <t xml:space="preserve">Темп роста показателей  на 2024 год к оценке фактического исполнения за 2022</t>
  </si>
  <si>
    <t xml:space="preserve">План                 на 2025 год</t>
  </si>
  <si>
    <t xml:space="preserve">Темп роста показателей  на 2025 год к оценке ожидаемого исполнения за 2023</t>
  </si>
  <si>
    <t xml:space="preserve">Темп роста показателей  на 2025 год к оценке фактического исполнения за 2022</t>
  </si>
  <si>
    <t xml:space="preserve">План                 на 2026 год</t>
  </si>
  <si>
    <t xml:space="preserve">Темп роста показателей  на 2026 год к оценке ожидаемого исполнения за 2023</t>
  </si>
  <si>
    <t xml:space="preserve">Темп роста показателей  на 2026 год к оценке фактического исполнения за 2022</t>
  </si>
  <si>
    <t xml:space="preserve">1 00 00000 00 0000 000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</si>
  <si>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</si>
  <si>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</si>
  <si>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</si>
  <si>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</si>
  <si>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</si>
  <si>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</si>
  <si>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</si>
  <si>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</si>
  <si>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</si>
  <si>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</si>
  <si>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стаьей 227.1 Налогового кодекса Российской Федерации</t>
  </si>
  <si>
    <t xml:space="preserve">1 01 02080 01 0000 110</t>
  </si>
  <si>
    <t xml:space="preserve">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</si>
  <si>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1 01 02130 01 0000 110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</si>
  <si>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
</t>
  </si>
  <si>
    <t xml:space="preserve">1 01 02140 01 0000 110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</si>
  <si>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</si>
  <si>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1 03 00000 00 0000 000</t>
  </si>
  <si>
    <t xml:space="preserve">Налоги на товары (работы и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</si>
  <si>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</si>
  <si>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</si>
  <si>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</si>
  <si>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</si>
  <si>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</si>
  <si>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</si>
  <si>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</si>
  <si>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</si>
  <si>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</si>
  <si>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</si>
  <si>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</si>
  <si>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объекта налогообложения доходы</t>
  </si>
  <si>
    <t xml:space="preserve">1 05 01021 01 0000 110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</si>
  <si>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</si>
  <si>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</si>
  <si>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</si>
  <si>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1 05 03010 01 0000 110</t>
  </si>
  <si>
    <t xml:space="preserve">Единый сельскохозяйственный налог</t>
  </si>
  <si>
    <t xml:space="preserve">1 05 04020 02 0000 110</t>
  </si>
  <si>
    <t xml:space="preserve">Налог, взимаемый в связи с применением патентной системы налогообложения</t>
  </si>
  <si>
    <t xml:space="preserve">1 06 0000 00 0000 000</t>
  </si>
  <si>
    <t xml:space="preserve">Налоги на имущество физических лиц</t>
  </si>
  <si>
    <t xml:space="preserve">1 06 01020 14 0000 110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</si>
  <si>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муниципальных округов
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</si>
  <si>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</si>
  <si>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</si>
  <si>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</si>
  <si>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
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</si>
  <si>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</si>
  <si>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</si>
  <si>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</si>
  <si>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</t>
  </si>
  <si>
    <t xml:space="preserve">1 08 0400 14 0000 000</t>
  </si>
  <si>
    <t xml:space="preserve">1 09 00000 00 0000 000</t>
  </si>
  <si>
    <t xml:space="preserve">Задолженность и перерасчеты по отменным налогам, сборам и иным обязательным платежам</t>
  </si>
  <si>
    <t xml:space="preserve">1 09 06010 02 0000 110</t>
  </si>
  <si>
    <t xml:space="preserve">Налог с продаж</t>
  </si>
  <si>
    <t xml:space="preserve">1 09 07053 05 0000 110</t>
  </si>
  <si>
    <t xml:space="preserve">Прочие местные налоги и сборы, мобилизуемые на территориях муниципальных районов</t>
  </si>
  <si>
    <t xml:space="preserve">Итого налоговых доходов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</si>
  <si>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</si>
  <si>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</si>
  <si>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</si>
  <si>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</si>
  <si>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1 11 05013 05 0000 120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</si>
  <si>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</si>
  <si>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</si>
  <si>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</t>
  </si>
  <si>
    <t xml:space="preserve">1 11 05025 05 0000 120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</si>
  <si>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</si>
  <si>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1 11 05035 05 0000 120</t>
  </si>
  <si>
    <t xml:space="preserve">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</si>
  <si>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1 11 05075 05 0000 120</t>
  </si>
  <si>
    <t xml:space="preserve"> Доходы от сдачи в аренду имущества, составляющего казну муниципальных районов (за исключением земельных участков)</t>
  </si>
  <si>
    <t xml:space="preserve">1 12 00000 00 0000 000</t>
  </si>
  <si>
    <t xml:space="preserve">Платежи при пользовании природными ресурсами</t>
  </si>
  <si>
    <t xml:space="preserve">1 12 01010 01 0000 120</t>
  </si>
  <si>
    <t xml:space="preserve">Плата за выбросы загрязняющих веществ в атмосферный воздух стационарными объектами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</si>
  <si>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</si>
  <si>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</si>
  <si>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</si>
  <si>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</si>
  <si>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1 12 01042 01 0000 120</t>
  </si>
  <si>
    <t xml:space="preserve">Плата за размещение твердых коммунальных отходов</t>
  </si>
  <si>
    <t xml:space="preserve">1 13 02000 00 0000 130</t>
  </si>
  <si>
    <t xml:space="preserve">Доходы от компенсации затрат государства</t>
  </si>
  <si>
    <t xml:space="preserve">1 13 02995 05 0000 130</t>
  </si>
  <si>
    <t xml:space="preserve">Прочие доходы от компенсации затрат бюджетов муниципальных районов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</si>
  <si>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</si>
  <si>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</si>
  <si>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1 14 01050 05 0000 410</t>
  </si>
  <si>
    <t xml:space="preserve">Доходы от продажи квартир, находящихся в собственности муниципальных районов</t>
  </si>
  <si>
    <t xml:space="preserve">1 14 02053 05 0000 410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</si>
  <si>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</si>
  <si>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1 14 06013 05 0000 410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</si>
  <si>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</si>
  <si>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</si>
  <si>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</si>
  <si>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1 14 06025 05 0000 430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</si>
  <si>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</si>
  <si>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1 16 00000 00 0000 000</t>
  </si>
  <si>
    <t xml:space="preserve">Штрафы, санкции, возмещение ущерба</t>
  </si>
  <si>
    <t xml:space="preserve">1 17 0000 00 0000 150</t>
  </si>
  <si>
    <t xml:space="preserve">Прочие неналоговые доходы</t>
  </si>
  <si>
    <t xml:space="preserve">Итого неналоговых доходов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</si>
  <si>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</si>
  <si>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</si>
  <si>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</si>
  <si>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</si>
  <si>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</si>
  <si>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</si>
  <si>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2 02 15001 05 0000 150</t>
  </si>
  <si>
    <t xml:space="preserve"> Дотации бюджетам муниципальных районов на выравнивание бюджетной обеспеченности из бюджета субъекта Российской Федерации</t>
  </si>
  <si>
    <t xml:space="preserve">2 02 15002 05 0000 150</t>
  </si>
  <si>
    <t xml:space="preserve">Дотации бюджетам муниципальных районов на поддержку мер по обеспечению сбалансированности бюджетов</t>
  </si>
  <si>
    <t xml:space="preserve">2 02 19999 05 0000 150</t>
  </si>
  <si>
    <t xml:space="preserve">Прочие дотации бюджетам муниципальных районов</t>
  </si>
  <si>
    <t xml:space="preserve">2 02 20000 05 0000 150</t>
  </si>
  <si>
    <t xml:space="preserve">Субсидии бюджетам бюджетной системы Российской Федерации (межбюджетные субсидии)</t>
  </si>
  <si>
    <t xml:space="preserve">2 02 20077 05 0000 150</t>
  </si>
  <si>
    <t xml:space="preserve">Субсидии бюджетам муниципальных районов на софинансирование капитальных вложений в объекты  муниципальной собственности</t>
  </si>
  <si>
    <t xml:space="preserve">2 02 20216 05 0000 150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</si>
  <si>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</si>
  <si>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2 02 25097 05 0000 150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</si>
  <si>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</si>
  <si>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2 02 25299 05 0000 150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</si>
  <si>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</si>
  <si>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</si>
  <si>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</si>
  <si>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</si>
  <si>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</si>
  <si>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2 02 5519 05 0000 150</t>
  </si>
  <si>
    <t xml:space="preserve">Субсидии бюджетам муниципальных районов на поддержку отрасли культуры</t>
  </si>
  <si>
    <t xml:space="preserve">2 02 25555 05 0000 150</t>
  </si>
  <si>
    <t xml:space="preserve">Субсидии бюджетам муниципальных районов на реализацию программ формирования современной городской среды</t>
  </si>
  <si>
    <t xml:space="preserve">2 02 25599 05 0000 150</t>
  </si>
  <si>
    <t xml:space="preserve"> Субсидии бюджетам муниципальных районов на подготовку проектов межевания земельных участков и на проведение кадастровых работ</t>
  </si>
  <si>
    <t xml:space="preserve">2 02 29900 05 0000 150</t>
  </si>
  <si>
    <t xml:space="preserve">  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</si>
  <si>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 xml:space="preserve">2 02 29999 05 0000150</t>
  </si>
  <si>
    <t xml:space="preserve">Прочие субсидии бюджетам муниципальных районов</t>
  </si>
  <si>
    <t xml:space="preserve">2 02 30000 14 0000 150</t>
  </si>
  <si>
    <t xml:space="preserve">Субвенции бюджетам бюджетной системы Российской Федерации</t>
  </si>
  <si>
    <t xml:space="preserve">2 02 30021 05 0000 150</t>
  </si>
  <si>
    <t xml:space="preserve">Субвенции бюджетам муниципальных районов на ежемесячное денежное вознаграждение за классное руководство</t>
  </si>
  <si>
    <t xml:space="preserve">2 02 30024 05 0000 150</t>
  </si>
  <si>
    <t xml:space="preserve">Субвенции бюджетам муниципальных районов на выполнение передаваемых полномочий субъектов Российской Федерации</t>
  </si>
  <si>
    <t xml:space="preserve">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</si>
  <si>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</si>
  <si>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2 02 35082 05 0000 150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</si>
  <si>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</si>
  <si>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2 02 35118 05 0000 150</t>
  </si>
  <si>
    <t xml:space="preserve"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</si>
  <si>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2 02 35120 05 0000 150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</si>
  <si>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</si>
  <si>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2 02 40000 05 0000 150</t>
  </si>
  <si>
    <t xml:space="preserve">Иные межбюджетные трансферты</t>
  </si>
  <si>
    <t xml:space="preserve">2 02 45179 05 0000 150</t>
  </si>
  <si>
    <t xml:space="preserve"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</si>
  <si>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20 2 45303 05 0000 150</t>
  </si>
  <si>
    <t xml:space="preserve">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</si>
  <si>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2 02 45454 05 0000 150</t>
  </si>
  <si>
    <t xml:space="preserve">Межбюджетные трансферты, передаваемые бюджетам муниципальных районов на создание модельных муниципальных библиотек</t>
  </si>
  <si>
    <t xml:space="preserve">2 02 49001 05 0000 150</t>
  </si>
  <si>
    <t xml:space="preserve"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</si>
  <si>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 xml:space="preserve">2 02 49999 05 0000 150</t>
  </si>
  <si>
    <t xml:space="preserve"> Прочие межбюджетные трансферты, передаваемые бюджетам муниципальных районов</t>
  </si>
  <si>
    <t xml:space="preserve">2 04 05020 05 0000 150</t>
  </si>
  <si>
    <t xml:space="preserve"> БЕЗВОЗМЕЗДНЫЕ ПОСТУПЛЕНИЯ ОТ НЕГОСУДАРСТВЕННЫХ ОРГАНИЗАЦИЙ</t>
  </si>
  <si>
    <t xml:space="preserve">2 19 00000 05 0000 150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</si>
  <si>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</si>
  <si>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2 19 60010 05 0000 150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</si>
  <si>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</si>
  <si>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ИТОГО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</si>
</sst>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\ _₽_-;\-* #,##0\ _₽_-;_-* &quot;- &quot;_₽_-;_-@_-"/>
    <numFmt numFmtId="166" formatCode="#,##0.0"/>
    <numFmt numFmtId="167" formatCode="_-* #,##0.00\ _₽_-;\-* #,##0.00\ _₽_-;_-* \-??\ _₽_-;_-@_-"/>
    <numFmt numFmtId="168" formatCode="0.00%"/>
  </numFmts>
  <fonts count="2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i val="true"/>
      <sz val="15"/>
      <name val="Arial"/>
      <family val="2"/>
      <charset val="204"/>
    </font>
    <font>
      <sz val="12"/>
      <name val="Arial"/>
      <family val="2"/>
      <charset val="204"/>
    </font>
    <font>
      <b val="true"/>
      <i val="true"/>
      <sz val="16"/>
      <name val="Arial"/>
      <family val="2"/>
      <charset val="204"/>
    </font>
    <font>
      <i val="true"/>
      <sz val="12"/>
      <name val="Arial"/>
      <family val="2"/>
      <charset val="204"/>
    </font>
    <font>
      <b val="true"/>
      <sz val="12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Arial"/>
      <family val="2"/>
      <charset val="204"/>
    </font>
    <font>
      <b val="true"/>
      <sz val="11"/>
      <color rgb="FF000000"/>
      <name val="Calibri"/>
      <family val="2"/>
      <charset val="1"/>
    </font>
    <font>
      <b val="true"/>
      <i val="true"/>
      <sz val="12"/>
      <name val="Arial"/>
      <family val="2"/>
      <charset val="204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9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3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2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2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9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Comma [0] 1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4:O97"/>
  <sheetViews>
    <sheetView showFormulas="false" showGridLines="true" showRowColHeaders="true" showZeros="true" rightToLeft="false" tabSelected="true" showOutlineSymbols="true" defaultGridColor="true" view="normal" topLeftCell="B16" colorId="64" zoomScale="100" zoomScaleNormal="100" zoomScalePageLayoutView="100" workbookViewId="0">
      <selection pane="topLeft" activeCell="A34" activeCellId="0" sqref="A34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26"/>
    <col collapsed="false" customWidth="true" hidden="false" outlineLevel="0" max="2" min="2" style="1" width="62.45"/>
    <col collapsed="false" customWidth="true" hidden="false" outlineLevel="0" max="3" min="3" style="1" width="17.86"/>
    <col collapsed="false" customWidth="true" hidden="false" outlineLevel="0" max="4" min="4" style="1" width="18.29"/>
    <col collapsed="false" customWidth="true" hidden="false" outlineLevel="0" max="5" min="5" style="1" width="17"/>
    <col collapsed="false" customWidth="true" hidden="false" outlineLevel="0" max="6" min="6" style="1" width="16.57"/>
    <col collapsed="false" customWidth="true" hidden="false" outlineLevel="0" max="9" min="7" style="1" width="17.42"/>
    <col collapsed="false" customWidth="true" hidden="false" outlineLevel="0" max="12" min="10" style="1" width="17.71"/>
    <col collapsed="false" customWidth="true" hidden="false" outlineLevel="0" max="13" min="13" style="1" width="16.43"/>
    <col collapsed="false" customWidth="true" hidden="false" outlineLevel="0" max="14" min="14" style="1" width="16.57"/>
    <col collapsed="false" customWidth="true" hidden="false" outlineLevel="0" max="15" min="15" style="1" width="16.84"/>
  </cols>
  <sheetData>
    <row r="4" customFormat="false" ht="20.25" hidden="false" customHeight="true" outlineLevel="0" collapsed="false">
      <c r="A4" s="2" t="s">
        <v>0</v>
      </c>
      <c r="B4" s="2"/>
      <c r="C4" s="2"/>
      <c r="D4" s="2"/>
      <c r="E4" s="2"/>
      <c r="F4" s="2"/>
      <c r="G4" s="3"/>
      <c r="H4" s="3"/>
      <c r="I4" s="3"/>
    </row>
    <row r="5" customFormat="false" ht="20.25" hidden="false" customHeight="false" outlineLevel="0" collapsed="false">
      <c r="A5" s="4"/>
      <c r="B5" s="4"/>
      <c r="C5" s="4"/>
      <c r="D5" s="4"/>
      <c r="E5" s="4"/>
      <c r="F5" s="4"/>
      <c r="G5" s="3"/>
      <c r="H5" s="3"/>
      <c r="I5" s="3"/>
    </row>
    <row r="6" customFormat="false" ht="20.25" hidden="false" customHeight="true" outlineLevel="0" collapsed="false">
      <c r="A6" s="4"/>
      <c r="B6" s="4"/>
      <c r="C6" s="4"/>
      <c r="D6" s="4"/>
      <c r="E6" s="5" t="s">
        <v>1</v>
      </c>
      <c r="F6" s="5"/>
      <c r="G6" s="5"/>
      <c r="H6" s="5"/>
      <c r="I6" s="5"/>
      <c r="J6" s="5"/>
      <c r="K6" s="5"/>
      <c r="L6" s="5"/>
      <c r="M6" s="5"/>
    </row>
    <row r="7" customFormat="false" ht="15.75" hidden="false" customHeight="true" outlineLevel="0" collapsed="false">
      <c r="A7" s="6" t="s">
        <v>2</v>
      </c>
      <c r="B7" s="6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8" t="s">
        <v>8</v>
      </c>
      <c r="H7" s="8" t="s">
        <v>9</v>
      </c>
      <c r="I7" s="8" t="s">
        <v>10</v>
      </c>
      <c r="J7" s="8" t="s">
        <v>11</v>
      </c>
      <c r="K7" s="8" t="s">
        <v>12</v>
      </c>
      <c r="L7" s="8" t="s">
        <v>13</v>
      </c>
      <c r="M7" s="8" t="s">
        <v>14</v>
      </c>
      <c r="N7" s="8" t="s">
        <v>15</v>
      </c>
      <c r="O7" s="8" t="s">
        <v>16</v>
      </c>
    </row>
    <row r="8" customFormat="false" ht="97.5" hidden="false" customHeight="true" outlineLevel="0" collapsed="false">
      <c r="A8" s="6"/>
      <c r="B8" s="6"/>
      <c r="C8" s="7"/>
      <c r="D8" s="7"/>
      <c r="E8" s="7"/>
      <c r="F8" s="7"/>
      <c r="G8" s="8"/>
      <c r="H8" s="8"/>
      <c r="I8" s="8"/>
      <c r="J8" s="8"/>
      <c r="K8" s="8"/>
      <c r="L8" s="8"/>
      <c r="M8" s="8"/>
      <c r="N8" s="8"/>
      <c r="O8" s="8"/>
    </row>
    <row r="9" customFormat="false" ht="15" hidden="false" customHeight="false" outlineLevel="0" collapsed="false">
      <c r="A9" s="6" t="s">
        <v>17</v>
      </c>
      <c r="B9" s="9" t="s">
        <v>18</v>
      </c>
      <c r="C9" s="10" t="n">
        <f aca="false">C39+C62</f>
        <v>43855.3</v>
      </c>
      <c r="D9" s="10" t="n">
        <f aca="false">D39+D62</f>
        <v>45453</v>
      </c>
      <c r="E9" s="10" t="n">
        <f aca="false">E39+E62</f>
        <v>39326.7</v>
      </c>
      <c r="F9" s="10" t="n">
        <f aca="false">F39+F62</f>
        <v>46449.4</v>
      </c>
      <c r="G9" s="11" t="n">
        <f aca="false">G39+G62</f>
        <v>44652</v>
      </c>
      <c r="H9" s="12" t="n">
        <f aca="false">G9/F9</f>
        <v>0.961304128793913</v>
      </c>
      <c r="I9" s="12" t="n">
        <f aca="false">G9/C9</f>
        <v>1.01816656139623</v>
      </c>
      <c r="J9" s="11" t="n">
        <f aca="false">J39+J62</f>
        <v>46423</v>
      </c>
      <c r="K9" s="12" t="n">
        <f aca="false">J9/F9</f>
        <v>0.999431639590608</v>
      </c>
      <c r="L9" s="12" t="n">
        <f aca="false">J9/C9</f>
        <v>1.05854936575511</v>
      </c>
      <c r="M9" s="11" t="n">
        <f aca="false">M39+M62</f>
        <v>53207</v>
      </c>
      <c r="N9" s="13" t="n">
        <f aca="false">M9/F9</f>
        <v>1.14548304176157</v>
      </c>
      <c r="O9" s="13" t="n">
        <f aca="false">M9/C9</f>
        <v>1.21323990486897</v>
      </c>
    </row>
    <row r="10" customFormat="false" ht="15" hidden="false" customHeight="false" outlineLevel="0" collapsed="false">
      <c r="A10" s="6" t="s">
        <v>19</v>
      </c>
      <c r="B10" s="7" t="s">
        <v>20</v>
      </c>
      <c r="C10" s="10" t="n">
        <f aca="false">C11+C12+C13+C14+C15+C16+C17</f>
        <v>21263.5</v>
      </c>
      <c r="D10" s="10" t="n">
        <f aca="false">D11+D12+D13+D14+D15+D16+D17</f>
        <v>23203</v>
      </c>
      <c r="E10" s="10" t="n">
        <f aca="false">E11+E12+E13+E14+E15+E16+E17</f>
        <v>17844.3</v>
      </c>
      <c r="F10" s="10" t="n">
        <f aca="false">F11+F12+F13+F14+F15+F16+F17</f>
        <v>23306.1</v>
      </c>
      <c r="G10" s="10" t="n">
        <f aca="false">G11+G12+G13+G14+G15+G16+G17</f>
        <v>23997</v>
      </c>
      <c r="H10" s="12" t="n">
        <f aca="false">G10/F10</f>
        <v>1.02964459948254</v>
      </c>
      <c r="I10" s="12" t="n">
        <f aca="false">G10/C10</f>
        <v>1.12855362475604</v>
      </c>
      <c r="J10" s="11" t="n">
        <f aca="false">J11+J12+J13+J14+J15+J16+J17</f>
        <v>25324</v>
      </c>
      <c r="K10" s="12" t="n">
        <f aca="false">J10/F10</f>
        <v>1.08658248269766</v>
      </c>
      <c r="L10" s="12" t="n">
        <f aca="false">J10/C10</f>
        <v>1.19096103651798</v>
      </c>
      <c r="M10" s="11" t="n">
        <f aca="false">M11+M12+M13+M14+M15+M16+M17</f>
        <v>26722</v>
      </c>
      <c r="N10" s="13" t="n">
        <f aca="false">M10/F10</f>
        <v>1.14656677865452</v>
      </c>
      <c r="O10" s="13" t="n">
        <f aca="false">M10/C10</f>
        <v>1.25670750346838</v>
      </c>
    </row>
    <row r="11" customFormat="false" ht="64.9" hidden="false" customHeight="false" outlineLevel="0" collapsed="false">
      <c r="A11" s="14" t="s">
        <v>21</v>
      </c>
      <c r="B11" s="15" t="s">
        <v>22</v>
      </c>
      <c r="C11" s="16" t="n">
        <v>20331.5</v>
      </c>
      <c r="D11" s="16" t="n">
        <v>21117</v>
      </c>
      <c r="E11" s="16" t="n">
        <v>16076.2</v>
      </c>
      <c r="F11" s="16" t="n">
        <v>21117</v>
      </c>
      <c r="G11" s="17" t="n">
        <v>23997</v>
      </c>
      <c r="H11" s="12" t="n">
        <f aca="false">G11/F11</f>
        <v>1.13638300895014</v>
      </c>
      <c r="I11" s="12" t="n">
        <f aca="false">G11/C11</f>
        <v>1.18028674716573</v>
      </c>
      <c r="J11" s="18" t="n">
        <v>25324</v>
      </c>
      <c r="K11" s="12" t="n">
        <f aca="false">J11/F11</f>
        <v>1.19922337453237</v>
      </c>
      <c r="L11" s="12" t="n">
        <f aca="false">J11/C11</f>
        <v>1.24555492708359</v>
      </c>
      <c r="M11" s="18" t="n">
        <v>26722</v>
      </c>
      <c r="N11" s="13" t="n">
        <f aca="false">M11/F11</f>
        <v>1.26542596012691</v>
      </c>
      <c r="O11" s="13" t="n">
        <f aca="false">M11/C11</f>
        <v>1.31431522514325</v>
      </c>
    </row>
    <row r="12" customFormat="false" ht="90.25" hidden="false" customHeight="false" outlineLevel="0" collapsed="false">
      <c r="A12" s="14" t="s">
        <v>23</v>
      </c>
      <c r="B12" s="15" t="s">
        <v>24</v>
      </c>
      <c r="C12" s="16" t="n">
        <v>1.2</v>
      </c>
      <c r="D12" s="16" t="n">
        <v>12</v>
      </c>
      <c r="E12" s="16" t="n">
        <v>14.6</v>
      </c>
      <c r="F12" s="16" t="n">
        <v>14.6</v>
      </c>
      <c r="G12" s="17" t="n">
        <v>0</v>
      </c>
      <c r="H12" s="12" t="n">
        <f aca="false">G12/F12</f>
        <v>0</v>
      </c>
      <c r="I12" s="12" t="n">
        <f aca="false">G12/C12</f>
        <v>0</v>
      </c>
      <c r="J12" s="18" t="n">
        <v>0</v>
      </c>
      <c r="K12" s="12" t="n">
        <f aca="false">J12/F12</f>
        <v>0</v>
      </c>
      <c r="L12" s="12" t="n">
        <f aca="false">J12/C12</f>
        <v>0</v>
      </c>
      <c r="M12" s="18" t="n">
        <v>0</v>
      </c>
      <c r="N12" s="13" t="n">
        <f aca="false">M12/F12</f>
        <v>0</v>
      </c>
      <c r="O12" s="13" t="n">
        <f aca="false">M12/C12</f>
        <v>0</v>
      </c>
    </row>
    <row r="13" customFormat="false" ht="39.55" hidden="false" customHeight="false" outlineLevel="0" collapsed="false">
      <c r="A13" s="14" t="s">
        <v>25</v>
      </c>
      <c r="B13" s="15" t="s">
        <v>26</v>
      </c>
      <c r="C13" s="16" t="n">
        <v>308.2</v>
      </c>
      <c r="D13" s="16" t="n">
        <v>502.5</v>
      </c>
      <c r="E13" s="16" t="n">
        <v>455.6</v>
      </c>
      <c r="F13" s="16" t="n">
        <v>502.5</v>
      </c>
      <c r="G13" s="17" t="n">
        <v>0</v>
      </c>
      <c r="H13" s="12" t="n">
        <f aca="false">G13/F13</f>
        <v>0</v>
      </c>
      <c r="I13" s="12" t="n">
        <f aca="false">G13/C13</f>
        <v>0</v>
      </c>
      <c r="J13" s="18" t="n">
        <v>0</v>
      </c>
      <c r="K13" s="12" t="n">
        <f aca="false">J13/F13</f>
        <v>0</v>
      </c>
      <c r="L13" s="12" t="n">
        <f aca="false">J13/C13</f>
        <v>0</v>
      </c>
      <c r="M13" s="18" t="n">
        <v>0</v>
      </c>
      <c r="N13" s="13" t="n">
        <f aca="false">M13/F13</f>
        <v>0</v>
      </c>
      <c r="O13" s="13" t="n">
        <f aca="false">M13/C13</f>
        <v>0</v>
      </c>
    </row>
    <row r="14" customFormat="false" ht="77.6" hidden="false" customHeight="false" outlineLevel="0" collapsed="false">
      <c r="A14" s="14" t="s">
        <v>27</v>
      </c>
      <c r="B14" s="15" t="s">
        <v>28</v>
      </c>
      <c r="C14" s="16" t="n">
        <v>321</v>
      </c>
      <c r="D14" s="16" t="n">
        <v>750</v>
      </c>
      <c r="E14" s="16" t="n">
        <v>375.9</v>
      </c>
      <c r="F14" s="16" t="n">
        <v>750</v>
      </c>
      <c r="G14" s="17" t="n">
        <v>0</v>
      </c>
      <c r="H14" s="12" t="n">
        <f aca="false">G14/F14</f>
        <v>0</v>
      </c>
      <c r="I14" s="12" t="n">
        <f aca="false">G14/C14</f>
        <v>0</v>
      </c>
      <c r="J14" s="18" t="n">
        <v>0</v>
      </c>
      <c r="K14" s="12" t="n">
        <f aca="false">J14/F14</f>
        <v>0</v>
      </c>
      <c r="L14" s="12" t="n">
        <f aca="false">J14/C14</f>
        <v>0</v>
      </c>
      <c r="M14" s="18" t="n">
        <v>0</v>
      </c>
      <c r="N14" s="13" t="n">
        <f aca="false">M14/F14</f>
        <v>0</v>
      </c>
      <c r="O14" s="13" t="n">
        <f aca="false">M14/C14</f>
        <v>0</v>
      </c>
    </row>
    <row r="15" customFormat="false" ht="39.55" hidden="false" customHeight="false" outlineLevel="0" collapsed="false">
      <c r="A15" s="14" t="s">
        <v>29</v>
      </c>
      <c r="B15" s="15" t="s">
        <v>30</v>
      </c>
      <c r="C15" s="16" t="n">
        <v>301.6</v>
      </c>
      <c r="D15" s="16" t="n">
        <v>800</v>
      </c>
      <c r="E15" s="16" t="n">
        <v>894.4</v>
      </c>
      <c r="F15" s="16" t="n">
        <v>894.4</v>
      </c>
      <c r="G15" s="17" t="n">
        <v>0</v>
      </c>
      <c r="H15" s="12" t="n">
        <f aca="false">G15/F15</f>
        <v>0</v>
      </c>
      <c r="I15" s="12" t="n">
        <f aca="false">G15/C15</f>
        <v>0</v>
      </c>
      <c r="J15" s="18" t="n">
        <v>0</v>
      </c>
      <c r="K15" s="12" t="n">
        <f aca="false">J15/F15</f>
        <v>0</v>
      </c>
      <c r="L15" s="12" t="n">
        <f aca="false">J15/C15</f>
        <v>0</v>
      </c>
      <c r="M15" s="18" t="n">
        <v>0</v>
      </c>
      <c r="N15" s="13" t="n">
        <f aca="false">M15/F15</f>
        <v>0</v>
      </c>
      <c r="O15" s="13" t="n">
        <f aca="false">M15/C15</f>
        <v>0</v>
      </c>
    </row>
    <row r="16" customFormat="false" ht="50" hidden="false" customHeight="true" outlineLevel="0" collapsed="false">
      <c r="A16" s="14" t="s">
        <v>31</v>
      </c>
      <c r="B16" s="15" t="s">
        <v>32</v>
      </c>
      <c r="C16" s="16" t="n">
        <v>0</v>
      </c>
      <c r="D16" s="16" t="n">
        <v>21.5</v>
      </c>
      <c r="E16" s="16" t="n">
        <v>27.6</v>
      </c>
      <c r="F16" s="16" t="n">
        <v>27.6</v>
      </c>
      <c r="G16" s="17" t="n">
        <v>0</v>
      </c>
      <c r="H16" s="12" t="n">
        <f aca="false">G16/F16</f>
        <v>0</v>
      </c>
      <c r="I16" s="12" t="e">
        <f aca="false">G16/C16</f>
        <v>#DIV/0!</v>
      </c>
      <c r="J16" s="18" t="n">
        <v>0</v>
      </c>
      <c r="K16" s="12" t="n">
        <f aca="false">J16/F16</f>
        <v>0</v>
      </c>
      <c r="L16" s="12" t="e">
        <f aca="false">J16/C16</f>
        <v>#DIV/0!</v>
      </c>
      <c r="M16" s="18" t="n">
        <v>0</v>
      </c>
      <c r="N16" s="13" t="n">
        <f aca="false">M16/F16</f>
        <v>0</v>
      </c>
      <c r="O16" s="13" t="e">
        <f aca="false">M16/C16</f>
        <v>#DIV/0!</v>
      </c>
    </row>
    <row r="17" customFormat="false" ht="9.5" hidden="true" customHeight="true" outlineLevel="0" collapsed="false">
      <c r="A17" s="14" t="s">
        <v>33</v>
      </c>
      <c r="B17" s="15" t="s">
        <v>34</v>
      </c>
      <c r="C17" s="16" t="n">
        <v>0</v>
      </c>
      <c r="D17" s="16" t="n">
        <v>0</v>
      </c>
      <c r="E17" s="16" t="n">
        <v>0</v>
      </c>
      <c r="F17" s="16" t="n">
        <v>0</v>
      </c>
      <c r="G17" s="17" t="n">
        <v>0</v>
      </c>
      <c r="H17" s="12" t="e">
        <f aca="false">G17/F17</f>
        <v>#DIV/0!</v>
      </c>
      <c r="I17" s="12" t="e">
        <f aca="false">G17/C17</f>
        <v>#DIV/0!</v>
      </c>
      <c r="J17" s="18" t="n">
        <v>0</v>
      </c>
      <c r="K17" s="12" t="e">
        <f aca="false">J17/F17</f>
        <v>#DIV/0!</v>
      </c>
      <c r="L17" s="12" t="e">
        <f aca="false">J17/C17</f>
        <v>#DIV/0!</v>
      </c>
      <c r="M17" s="18" t="n">
        <v>0</v>
      </c>
      <c r="N17" s="13" t="e">
        <f aca="false">M17/F17</f>
        <v>#DIV/0!</v>
      </c>
      <c r="O17" s="13" t="e">
        <f aca="false">M17/C17</f>
        <v>#DIV/0!</v>
      </c>
    </row>
    <row r="18" customFormat="false" ht="26.85" hidden="false" customHeight="false" outlineLevel="0" collapsed="false">
      <c r="A18" s="6" t="s">
        <v>35</v>
      </c>
      <c r="B18" s="7" t="s">
        <v>36</v>
      </c>
      <c r="C18" s="10" t="n">
        <f aca="false">C19+C20+C21+C22</f>
        <v>12165.7</v>
      </c>
      <c r="D18" s="10" t="n">
        <f aca="false">D19+D20+D21+D22</f>
        <v>11775</v>
      </c>
      <c r="E18" s="10" t="n">
        <f aca="false">E19+E20+E21+E22</f>
        <v>11238.7</v>
      </c>
      <c r="F18" s="10" t="n">
        <f aca="false">F19+F20+F21+F22</f>
        <v>12169.7</v>
      </c>
      <c r="G18" s="11" t="n">
        <f aca="false">G19+G20+G21+G22</f>
        <v>13478</v>
      </c>
      <c r="H18" s="12" t="n">
        <f aca="false">G18/F18</f>
        <v>1.1075047043066</v>
      </c>
      <c r="I18" s="12" t="n">
        <f aca="false">G18/C18</f>
        <v>1.10786884437394</v>
      </c>
      <c r="J18" s="11" t="n">
        <f aca="false">J19+J20+J21+J22</f>
        <v>14076</v>
      </c>
      <c r="K18" s="12" t="n">
        <f aca="false">J18/F18</f>
        <v>1.15664313828607</v>
      </c>
      <c r="L18" s="12" t="n">
        <f aca="false">J18/C18</f>
        <v>1.15702343473865</v>
      </c>
      <c r="M18" s="11" t="n">
        <f aca="false">M19+M20+M21+M22</f>
        <v>18983</v>
      </c>
      <c r="N18" s="13" t="n">
        <f aca="false">M18/F18</f>
        <v>1.55985767931831</v>
      </c>
      <c r="O18" s="13" t="n">
        <f aca="false">M18/C18</f>
        <v>1.5603705499889</v>
      </c>
    </row>
    <row r="19" customFormat="false" ht="90.25" hidden="false" customHeight="false" outlineLevel="0" collapsed="false">
      <c r="A19" s="14" t="s">
        <v>37</v>
      </c>
      <c r="B19" s="15" t="s">
        <v>38</v>
      </c>
      <c r="C19" s="16" t="n">
        <v>6098.8</v>
      </c>
      <c r="D19" s="16" t="n">
        <v>5384</v>
      </c>
      <c r="E19" s="16" t="n">
        <v>5778.7</v>
      </c>
      <c r="F19" s="16" t="n">
        <v>5778.7</v>
      </c>
      <c r="G19" s="17" t="n">
        <v>6278</v>
      </c>
      <c r="H19" s="12" t="n">
        <f aca="false">G19/F19</f>
        <v>1.08640351636181</v>
      </c>
      <c r="I19" s="12" t="n">
        <f aca="false">G19/C19</f>
        <v>1.02938282940906</v>
      </c>
      <c r="J19" s="18" t="n">
        <v>6876</v>
      </c>
      <c r="K19" s="12" t="n">
        <f aca="false">J19/F19</f>
        <v>1.18988699880596</v>
      </c>
      <c r="L19" s="12" t="n">
        <f aca="false">J19/C19</f>
        <v>1.12743490522726</v>
      </c>
      <c r="M19" s="18" t="n">
        <v>8500</v>
      </c>
      <c r="N19" s="13" t="n">
        <f aca="false">M19/F19</f>
        <v>1.47091906484157</v>
      </c>
      <c r="O19" s="13" t="n">
        <f aca="false">M19/C19</f>
        <v>1.3937167967469</v>
      </c>
    </row>
    <row r="20" customFormat="false" ht="102.95" hidden="false" customHeight="false" outlineLevel="0" collapsed="false">
      <c r="A20" s="14" t="s">
        <v>39</v>
      </c>
      <c r="B20" s="15" t="s">
        <v>40</v>
      </c>
      <c r="C20" s="16" t="n">
        <v>32.9</v>
      </c>
      <c r="D20" s="16" t="n">
        <v>50</v>
      </c>
      <c r="E20" s="16" t="n">
        <v>30.6</v>
      </c>
      <c r="F20" s="16" t="n">
        <v>50</v>
      </c>
      <c r="G20" s="17" t="n">
        <v>200</v>
      </c>
      <c r="H20" s="12" t="n">
        <f aca="false">G20/F20</f>
        <v>4</v>
      </c>
      <c r="I20" s="12" t="n">
        <f aca="false">G20/C20</f>
        <v>6.0790273556231</v>
      </c>
      <c r="J20" s="18" t="n">
        <v>200</v>
      </c>
      <c r="K20" s="12" t="n">
        <f aca="false">J20/F20</f>
        <v>4</v>
      </c>
      <c r="L20" s="12" t="n">
        <f aca="false">J20/C20</f>
        <v>6.0790273556231</v>
      </c>
      <c r="M20" s="18" t="n">
        <v>800</v>
      </c>
      <c r="N20" s="13" t="n">
        <f aca="false">M20/F20</f>
        <v>16</v>
      </c>
      <c r="O20" s="13" t="n">
        <f aca="false">M20/C20</f>
        <v>24.3161094224924</v>
      </c>
    </row>
    <row r="21" customFormat="false" ht="90.25" hidden="false" customHeight="false" outlineLevel="0" collapsed="false">
      <c r="A21" s="14" t="s">
        <v>41</v>
      </c>
      <c r="B21" s="15" t="s">
        <v>42</v>
      </c>
      <c r="C21" s="16" t="n">
        <v>6733.7</v>
      </c>
      <c r="D21" s="16" t="n">
        <v>7091</v>
      </c>
      <c r="E21" s="16" t="n">
        <v>6077.8</v>
      </c>
      <c r="F21" s="16" t="n">
        <v>7091</v>
      </c>
      <c r="G21" s="17" t="n">
        <v>7500</v>
      </c>
      <c r="H21" s="12" t="n">
        <f aca="false">G21/F21</f>
        <v>1.05767874770836</v>
      </c>
      <c r="I21" s="12" t="n">
        <f aca="false">G21/C21</f>
        <v>1.11380073362342</v>
      </c>
      <c r="J21" s="18" t="n">
        <v>7500</v>
      </c>
      <c r="K21" s="12" t="n">
        <f aca="false">J21/F21</f>
        <v>1.05767874770836</v>
      </c>
      <c r="L21" s="12" t="n">
        <f aca="false">J21/C21</f>
        <v>1.11380073362342</v>
      </c>
      <c r="M21" s="18" t="n">
        <v>10200</v>
      </c>
      <c r="N21" s="13" t="n">
        <f aca="false">M21/F21</f>
        <v>1.43844309688337</v>
      </c>
      <c r="O21" s="13" t="n">
        <f aca="false">M21/C21</f>
        <v>1.51476899772785</v>
      </c>
    </row>
    <row r="22" customFormat="false" ht="90.25" hidden="false" customHeight="false" outlineLevel="0" collapsed="false">
      <c r="A22" s="14" t="s">
        <v>43</v>
      </c>
      <c r="B22" s="15" t="s">
        <v>44</v>
      </c>
      <c r="C22" s="16" t="n">
        <v>-699.7</v>
      </c>
      <c r="D22" s="16" t="n">
        <v>-750</v>
      </c>
      <c r="E22" s="16" t="n">
        <v>-648.4</v>
      </c>
      <c r="F22" s="16" t="n">
        <v>-750</v>
      </c>
      <c r="G22" s="17" t="n">
        <v>-500</v>
      </c>
      <c r="H22" s="12" t="n">
        <f aca="false">G22/F22</f>
        <v>0.666666666666667</v>
      </c>
      <c r="I22" s="12" t="n">
        <f aca="false">G22/C22</f>
        <v>0.71459196798628</v>
      </c>
      <c r="J22" s="18" t="n">
        <v>-500</v>
      </c>
      <c r="K22" s="12" t="n">
        <f aca="false">J22/F22</f>
        <v>0.666666666666667</v>
      </c>
      <c r="L22" s="12" t="n">
        <f aca="false">J22/C22</f>
        <v>0.71459196798628</v>
      </c>
      <c r="M22" s="18" t="n">
        <v>-517</v>
      </c>
      <c r="N22" s="13" t="n">
        <f aca="false">M22/F22</f>
        <v>0.689333333333333</v>
      </c>
      <c r="O22" s="13" t="n">
        <f aca="false">M22/C22</f>
        <v>0.738888094897813</v>
      </c>
    </row>
    <row r="23" customFormat="false" ht="15" hidden="false" customHeight="false" outlineLevel="0" collapsed="false">
      <c r="A23" s="6" t="s">
        <v>45</v>
      </c>
      <c r="B23" s="7" t="s">
        <v>46</v>
      </c>
      <c r="C23" s="10" t="n">
        <f aca="false">C24+C25+C26+C27+C28</f>
        <v>2303.8</v>
      </c>
      <c r="D23" s="10" t="n">
        <f aca="false">D26+D27+D24+D28+D25</f>
        <v>3347</v>
      </c>
      <c r="E23" s="10" t="n">
        <f aca="false">E26+E27+E24+E28+E25</f>
        <v>2818.4</v>
      </c>
      <c r="F23" s="10" t="n">
        <f aca="false">F26+F27+F24+F28+F25</f>
        <v>3415</v>
      </c>
      <c r="G23" s="11" t="n">
        <f aca="false">G24+G26+G27+G28+G25</f>
        <v>2561</v>
      </c>
      <c r="H23" s="12" t="n">
        <f aca="false">G23/F23</f>
        <v>0.749926793557833</v>
      </c>
      <c r="I23" s="12" t="n">
        <f aca="false">G23/C23</f>
        <v>1.11164163555864</v>
      </c>
      <c r="J23" s="11" t="n">
        <f aca="false">J24+J26+J27+J28+J25</f>
        <v>2753</v>
      </c>
      <c r="K23" s="12" t="n">
        <f aca="false">J23/F23</f>
        <v>0.806149341142021</v>
      </c>
      <c r="L23" s="12" t="n">
        <f aca="false">J23/C23</f>
        <v>1.19498220331626</v>
      </c>
      <c r="M23" s="11" t="n">
        <f aca="false">M24+M26+M27+M28+M25</f>
        <v>2977</v>
      </c>
      <c r="N23" s="13" t="n">
        <f aca="false">M23/F23</f>
        <v>0.871742313323572</v>
      </c>
      <c r="O23" s="13" t="n">
        <f aca="false">M23/C23</f>
        <v>1.29221286570015</v>
      </c>
    </row>
    <row r="24" customFormat="false" ht="26.85" hidden="false" customHeight="false" outlineLevel="0" collapsed="false">
      <c r="A24" s="14" t="s">
        <v>47</v>
      </c>
      <c r="B24" s="15" t="s">
        <v>48</v>
      </c>
      <c r="C24" s="16" t="n">
        <v>1307.3</v>
      </c>
      <c r="D24" s="16" t="n">
        <v>1954.5</v>
      </c>
      <c r="E24" s="16" t="n">
        <v>1724.6</v>
      </c>
      <c r="F24" s="16" t="n">
        <v>1950</v>
      </c>
      <c r="G24" s="17" t="n">
        <v>2318</v>
      </c>
      <c r="H24" s="12" t="n">
        <f aca="false">G24/F24</f>
        <v>1.18871794871795</v>
      </c>
      <c r="I24" s="12" t="n">
        <f aca="false">G24/C24</f>
        <v>1.77312017134552</v>
      </c>
      <c r="J24" s="18" t="n">
        <v>2503</v>
      </c>
      <c r="K24" s="12" t="n">
        <f aca="false">J24/F24</f>
        <v>1.28358974358974</v>
      </c>
      <c r="L24" s="12" t="n">
        <f aca="false">J24/C24</f>
        <v>1.91463321349346</v>
      </c>
      <c r="M24" s="18" t="n">
        <v>2718</v>
      </c>
      <c r="N24" s="13" t="n">
        <f aca="false">M24/F24</f>
        <v>1.39384615384615</v>
      </c>
      <c r="O24" s="13" t="n">
        <f aca="false">M24/C24</f>
        <v>2.07909431653025</v>
      </c>
    </row>
    <row r="25" customFormat="false" ht="52.2" hidden="false" customHeight="false" outlineLevel="0" collapsed="false">
      <c r="A25" s="14" t="s">
        <v>49</v>
      </c>
      <c r="B25" s="15" t="s">
        <v>50</v>
      </c>
      <c r="C25" s="16" t="n">
        <v>745.9</v>
      </c>
      <c r="D25" s="16" t="n">
        <v>842.5</v>
      </c>
      <c r="E25" s="16" t="n">
        <v>981.6</v>
      </c>
      <c r="F25" s="16" t="n">
        <v>981.6</v>
      </c>
      <c r="G25" s="17" t="n">
        <v>0</v>
      </c>
      <c r="H25" s="12" t="n">
        <f aca="false">G25/F25</f>
        <v>0</v>
      </c>
      <c r="I25" s="12" t="n">
        <f aca="false">G25/C25</f>
        <v>0</v>
      </c>
      <c r="J25" s="18" t="n">
        <v>0</v>
      </c>
      <c r="K25" s="12" t="n">
        <f aca="false">J25/F25</f>
        <v>0</v>
      </c>
      <c r="L25" s="12" t="n">
        <f aca="false">J25/C25</f>
        <v>0</v>
      </c>
      <c r="M25" s="18" t="n">
        <v>0</v>
      </c>
      <c r="N25" s="13" t="n">
        <f aca="false">M25/F25</f>
        <v>0</v>
      </c>
      <c r="O25" s="13" t="n">
        <f aca="false">M25/C25</f>
        <v>0</v>
      </c>
    </row>
    <row r="26" customFormat="false" ht="26.85" hidden="false" customHeight="false" outlineLevel="0" collapsed="false">
      <c r="A26" s="14" t="s">
        <v>51</v>
      </c>
      <c r="B26" s="19" t="s">
        <v>52</v>
      </c>
      <c r="C26" s="16" t="n">
        <v>-133.7</v>
      </c>
      <c r="D26" s="16" t="n">
        <v>0</v>
      </c>
      <c r="E26" s="16" t="n">
        <v>10.4</v>
      </c>
      <c r="F26" s="16" t="n">
        <v>10.4</v>
      </c>
      <c r="G26" s="17" t="n">
        <v>0</v>
      </c>
      <c r="H26" s="12" t="n">
        <f aca="false">G26/F26</f>
        <v>0</v>
      </c>
      <c r="I26" s="12" t="n">
        <f aca="false">G26/C26</f>
        <v>-0</v>
      </c>
      <c r="J26" s="18" t="n">
        <v>0</v>
      </c>
      <c r="K26" s="12" t="n">
        <f aca="false">J26/F26</f>
        <v>0</v>
      </c>
      <c r="L26" s="12" t="n">
        <f aca="false">J26/C26</f>
        <v>-0</v>
      </c>
      <c r="M26" s="18" t="n">
        <v>0</v>
      </c>
      <c r="N26" s="13" t="n">
        <f aca="false">M26/F26</f>
        <v>0</v>
      </c>
      <c r="O26" s="13" t="n">
        <f aca="false">M26/C26</f>
        <v>-0</v>
      </c>
    </row>
    <row r="27" customFormat="false" ht="15" hidden="false" customHeight="false" outlineLevel="0" collapsed="false">
      <c r="A27" s="14" t="s">
        <v>53</v>
      </c>
      <c r="B27" s="19" t="s">
        <v>54</v>
      </c>
      <c r="C27" s="16" t="n">
        <v>20.4</v>
      </c>
      <c r="D27" s="16" t="n">
        <v>77</v>
      </c>
      <c r="E27" s="16" t="n">
        <v>-0.3</v>
      </c>
      <c r="F27" s="16" t="n">
        <v>0</v>
      </c>
      <c r="G27" s="17" t="n">
        <v>26</v>
      </c>
      <c r="H27" s="12" t="e">
        <f aca="false">G27/F27</f>
        <v>#DIV/0!</v>
      </c>
      <c r="I27" s="12" t="n">
        <f aca="false">G27/C27</f>
        <v>1.27450980392157</v>
      </c>
      <c r="J27" s="18" t="n">
        <v>28</v>
      </c>
      <c r="K27" s="12" t="e">
        <f aca="false">J27/F27</f>
        <v>#DIV/0!</v>
      </c>
      <c r="L27" s="12" t="n">
        <f aca="false">J27/C27</f>
        <v>1.37254901960784</v>
      </c>
      <c r="M27" s="18" t="n">
        <v>29</v>
      </c>
      <c r="N27" s="13" t="e">
        <f aca="false">M27/F27</f>
        <v>#DIV/0!</v>
      </c>
      <c r="O27" s="13" t="n">
        <f aca="false">M27/C27</f>
        <v>1.42156862745098</v>
      </c>
    </row>
    <row r="28" customFormat="false" ht="26.85" hidden="false" customHeight="false" outlineLevel="0" collapsed="false">
      <c r="A28" s="14" t="s">
        <v>55</v>
      </c>
      <c r="B28" s="19" t="s">
        <v>56</v>
      </c>
      <c r="C28" s="16" t="n">
        <v>363.9</v>
      </c>
      <c r="D28" s="16" t="n">
        <v>473</v>
      </c>
      <c r="E28" s="16" t="n">
        <v>102.1</v>
      </c>
      <c r="F28" s="16" t="n">
        <v>473</v>
      </c>
      <c r="G28" s="17" t="n">
        <v>217</v>
      </c>
      <c r="H28" s="12" t="n">
        <f aca="false">G28/F28</f>
        <v>0.45877378435518</v>
      </c>
      <c r="I28" s="12" t="n">
        <f aca="false">G28/C28</f>
        <v>0.596317669689475</v>
      </c>
      <c r="J28" s="18" t="n">
        <v>222</v>
      </c>
      <c r="K28" s="12" t="n">
        <f aca="false">J28/F28</f>
        <v>0.469344608879493</v>
      </c>
      <c r="L28" s="12" t="n">
        <f aca="false">J28/C28</f>
        <v>0.610057708161583</v>
      </c>
      <c r="M28" s="18" t="n">
        <v>230</v>
      </c>
      <c r="N28" s="13" t="n">
        <f aca="false">M28/F28</f>
        <v>0.486257928118393</v>
      </c>
      <c r="O28" s="13" t="n">
        <f aca="false">M28/C28</f>
        <v>0.632041769716955</v>
      </c>
    </row>
    <row r="29" s="20" customFormat="true" ht="15" hidden="true" customHeight="false" outlineLevel="0" collapsed="false">
      <c r="A29" s="6" t="s">
        <v>57</v>
      </c>
      <c r="B29" s="7" t="s">
        <v>58</v>
      </c>
      <c r="C29" s="10" t="n">
        <f aca="false">C30+C31+C32</f>
        <v>0</v>
      </c>
      <c r="D29" s="10" t="n">
        <f aca="false">D30+D31+D32</f>
        <v>0</v>
      </c>
      <c r="E29" s="10" t="n">
        <f aca="false">E30+E31+E32</f>
        <v>0</v>
      </c>
      <c r="F29" s="10" t="n">
        <f aca="false">F30+F31+F32</f>
        <v>0</v>
      </c>
      <c r="G29" s="10" t="n">
        <f aca="false">G30+G31+G32</f>
        <v>0</v>
      </c>
      <c r="H29" s="12" t="e">
        <f aca="false">G29/F29</f>
        <v>#DIV/0!</v>
      </c>
      <c r="I29" s="12" t="e">
        <f aca="false">G29/C29</f>
        <v>#DIV/0!</v>
      </c>
      <c r="J29" s="10" t="n">
        <f aca="false">J30+J31+J32</f>
        <v>0</v>
      </c>
      <c r="K29" s="12" t="e">
        <f aca="false">J29/F29</f>
        <v>#DIV/0!</v>
      </c>
      <c r="L29" s="12" t="e">
        <f aca="false">J29/C29</f>
        <v>#DIV/0!</v>
      </c>
      <c r="M29" s="10" t="n">
        <f aca="false">M30+M31+M32</f>
        <v>0</v>
      </c>
      <c r="N29" s="13" t="e">
        <f aca="false">M29/F29</f>
        <v>#DIV/0!</v>
      </c>
      <c r="O29" s="13" t="e">
        <f aca="false">M29/C29</f>
        <v>#DIV/0!</v>
      </c>
    </row>
    <row r="30" s="20" customFormat="true" ht="52.2" hidden="true" customHeight="false" outlineLevel="0" collapsed="false">
      <c r="A30" s="14" t="s">
        <v>59</v>
      </c>
      <c r="B30" s="19" t="s">
        <v>60</v>
      </c>
      <c r="C30" s="16" t="n">
        <v>0</v>
      </c>
      <c r="D30" s="16" t="n">
        <v>0</v>
      </c>
      <c r="E30" s="16" t="n">
        <v>0</v>
      </c>
      <c r="F30" s="16" t="n">
        <v>0</v>
      </c>
      <c r="G30" s="17" t="n">
        <v>0</v>
      </c>
      <c r="H30" s="12" t="e">
        <f aca="false">G30/F30</f>
        <v>#DIV/0!</v>
      </c>
      <c r="I30" s="12" t="e">
        <f aca="false">G30/C30</f>
        <v>#DIV/0!</v>
      </c>
      <c r="J30" s="18" t="n">
        <v>0</v>
      </c>
      <c r="K30" s="12" t="e">
        <f aca="false">J30/F30</f>
        <v>#DIV/0!</v>
      </c>
      <c r="L30" s="12" t="e">
        <f aca="false">J30/C30</f>
        <v>#DIV/0!</v>
      </c>
      <c r="M30" s="18" t="n">
        <v>0</v>
      </c>
      <c r="N30" s="13" t="e">
        <f aca="false">M30/F30</f>
        <v>#DIV/0!</v>
      </c>
      <c r="O30" s="13" t="e">
        <f aca="false">M30/C30</f>
        <v>#DIV/0!</v>
      </c>
    </row>
    <row r="31" s="20" customFormat="true" ht="30" hidden="true" customHeight="true" outlineLevel="0" collapsed="false">
      <c r="A31" s="14" t="s">
        <v>61</v>
      </c>
      <c r="B31" s="19" t="s">
        <v>62</v>
      </c>
      <c r="C31" s="16" t="n">
        <v>0</v>
      </c>
      <c r="D31" s="16" t="n">
        <v>0</v>
      </c>
      <c r="E31" s="16" t="n">
        <v>0</v>
      </c>
      <c r="F31" s="16" t="n">
        <v>0</v>
      </c>
      <c r="G31" s="17" t="n">
        <v>0</v>
      </c>
      <c r="H31" s="12" t="e">
        <f aca="false">G31/F31</f>
        <v>#DIV/0!</v>
      </c>
      <c r="I31" s="12" t="e">
        <f aca="false">G31/C31</f>
        <v>#DIV/0!</v>
      </c>
      <c r="J31" s="18" t="n">
        <v>0</v>
      </c>
      <c r="K31" s="12" t="e">
        <f aca="false">J31/F31</f>
        <v>#DIV/0!</v>
      </c>
      <c r="L31" s="12" t="e">
        <f aca="false">J31/C31</f>
        <v>#DIV/0!</v>
      </c>
      <c r="M31" s="18" t="n">
        <v>0</v>
      </c>
      <c r="N31" s="13" t="e">
        <f aca="false">M31/F31</f>
        <v>#DIV/0!</v>
      </c>
      <c r="O31" s="13" t="e">
        <f aca="false">M31/C31</f>
        <v>#DIV/0!</v>
      </c>
    </row>
    <row r="32" s="20" customFormat="true" ht="40.5" hidden="true" customHeight="true" outlineLevel="0" collapsed="false">
      <c r="A32" s="14" t="s">
        <v>63</v>
      </c>
      <c r="B32" s="19" t="s">
        <v>64</v>
      </c>
      <c r="C32" s="16" t="n">
        <v>0</v>
      </c>
      <c r="D32" s="16" t="n">
        <v>0</v>
      </c>
      <c r="E32" s="16" t="n">
        <v>0</v>
      </c>
      <c r="F32" s="16" t="n">
        <v>0</v>
      </c>
      <c r="G32" s="17" t="n">
        <v>0</v>
      </c>
      <c r="H32" s="12" t="e">
        <f aca="false">G32/F32</f>
        <v>#DIV/0!</v>
      </c>
      <c r="I32" s="12" t="e">
        <f aca="false">G32/C32</f>
        <v>#DIV/0!</v>
      </c>
      <c r="J32" s="18" t="n">
        <v>0</v>
      </c>
      <c r="K32" s="12" t="e">
        <f aca="false">J32/F32</f>
        <v>#DIV/0!</v>
      </c>
      <c r="L32" s="12" t="e">
        <f aca="false">J32/C32</f>
        <v>#DIV/0!</v>
      </c>
      <c r="M32" s="18" t="n">
        <v>0</v>
      </c>
      <c r="N32" s="13" t="e">
        <f aca="false">M32/F32</f>
        <v>#DIV/0!</v>
      </c>
      <c r="O32" s="13" t="e">
        <f aca="false">M32/C32</f>
        <v>#DIV/0!</v>
      </c>
    </row>
    <row r="33" customFormat="false" ht="15" hidden="false" customHeight="false" outlineLevel="0" collapsed="false">
      <c r="A33" s="6" t="s">
        <v>65</v>
      </c>
      <c r="B33" s="7" t="s">
        <v>66</v>
      </c>
      <c r="C33" s="10" t="n">
        <f aca="false">C34+C35</f>
        <v>809.6</v>
      </c>
      <c r="D33" s="10" t="n">
        <f aca="false">D34+D35</f>
        <v>602</v>
      </c>
      <c r="E33" s="10" t="n">
        <f aca="false">E34+E35</f>
        <v>470.1</v>
      </c>
      <c r="F33" s="10" t="n">
        <f aca="false">F34+F35</f>
        <v>600</v>
      </c>
      <c r="G33" s="11" t="n">
        <f aca="false">G34</f>
        <v>610</v>
      </c>
      <c r="H33" s="12" t="n">
        <f aca="false">G33/F33</f>
        <v>1.01666666666667</v>
      </c>
      <c r="I33" s="12" t="n">
        <f aca="false">G33/C33</f>
        <v>0.753458498023715</v>
      </c>
      <c r="J33" s="11" t="n">
        <f aca="false">J34</f>
        <v>610</v>
      </c>
      <c r="K33" s="12" t="n">
        <f aca="false">J33/F33</f>
        <v>1.01666666666667</v>
      </c>
      <c r="L33" s="12" t="n">
        <f aca="false">J33/C33</f>
        <v>0.753458498023715</v>
      </c>
      <c r="M33" s="11" t="n">
        <f aca="false">M34</f>
        <v>610</v>
      </c>
      <c r="N33" s="13" t="n">
        <f aca="false">M33/F33</f>
        <v>1.01666666666667</v>
      </c>
      <c r="O33" s="13" t="n">
        <f aca="false">M33/C33</f>
        <v>0.753458498023715</v>
      </c>
    </row>
    <row r="34" customFormat="false" ht="38.5" hidden="false" customHeight="true" outlineLevel="0" collapsed="false">
      <c r="A34" s="14" t="s">
        <v>67</v>
      </c>
      <c r="B34" s="19" t="s">
        <v>68</v>
      </c>
      <c r="C34" s="16" t="n">
        <v>809.6</v>
      </c>
      <c r="D34" s="16" t="n">
        <v>602</v>
      </c>
      <c r="E34" s="16" t="n">
        <v>470.1</v>
      </c>
      <c r="F34" s="16" t="n">
        <v>600</v>
      </c>
      <c r="G34" s="17" t="n">
        <v>610</v>
      </c>
      <c r="H34" s="12" t="n">
        <f aca="false">G34/F34</f>
        <v>1.01666666666667</v>
      </c>
      <c r="I34" s="12" t="n">
        <f aca="false">G34/C34</f>
        <v>0.753458498023715</v>
      </c>
      <c r="J34" s="18" t="n">
        <v>610</v>
      </c>
      <c r="K34" s="12" t="n">
        <f aca="false">J34/F34</f>
        <v>1.01666666666667</v>
      </c>
      <c r="L34" s="12" t="n">
        <f aca="false">J34/C34</f>
        <v>0.753458498023715</v>
      </c>
      <c r="M34" s="18" t="n">
        <v>610</v>
      </c>
      <c r="N34" s="13" t="n">
        <f aca="false">M34/F34</f>
        <v>1.01666666666667</v>
      </c>
      <c r="O34" s="13" t="n">
        <f aca="false">M34/C34</f>
        <v>0.753458498023715</v>
      </c>
    </row>
    <row r="35" customFormat="false" ht="5" hidden="true" customHeight="true" outlineLevel="0" collapsed="false">
      <c r="A35" s="14" t="s">
        <v>69</v>
      </c>
      <c r="B35" s="19" t="s">
        <v>66</v>
      </c>
      <c r="C35" s="16" t="n">
        <v>0</v>
      </c>
      <c r="D35" s="16" t="n">
        <v>0</v>
      </c>
      <c r="E35" s="16" t="n">
        <v>0</v>
      </c>
      <c r="F35" s="16" t="n">
        <v>0</v>
      </c>
      <c r="G35" s="17" t="n">
        <v>0</v>
      </c>
      <c r="H35" s="12" t="e">
        <f aca="false">G35/F35</f>
        <v>#DIV/0!</v>
      </c>
      <c r="I35" s="12" t="e">
        <f aca="false">G35/C35</f>
        <v>#DIV/0!</v>
      </c>
      <c r="J35" s="18"/>
      <c r="K35" s="12" t="e">
        <f aca="false">J35/F35</f>
        <v>#DIV/0!</v>
      </c>
      <c r="L35" s="12" t="e">
        <f aca="false">J35/C35</f>
        <v>#DIV/0!</v>
      </c>
      <c r="M35" s="18"/>
      <c r="N35" s="13" t="e">
        <f aca="false">M35/F35</f>
        <v>#DIV/0!</v>
      </c>
      <c r="O35" s="13" t="e">
        <f aca="false">M35/C35</f>
        <v>#DIV/0!</v>
      </c>
    </row>
    <row r="36" customFormat="false" ht="26.85" hidden="false" customHeight="false" outlineLevel="0" collapsed="false">
      <c r="A36" s="6" t="s">
        <v>70</v>
      </c>
      <c r="B36" s="7" t="s">
        <v>71</v>
      </c>
      <c r="C36" s="10" t="n">
        <f aca="false">C37+C38</f>
        <v>6.5</v>
      </c>
      <c r="D36" s="10" t="n">
        <f aca="false">D37+D38</f>
        <v>0</v>
      </c>
      <c r="E36" s="10" t="n">
        <f aca="false">E37+E38</f>
        <v>0</v>
      </c>
      <c r="F36" s="10" t="n">
        <f aca="false">F37+F38</f>
        <v>0</v>
      </c>
      <c r="G36" s="10" t="n">
        <f aca="false">G37+G38</f>
        <v>0</v>
      </c>
      <c r="H36" s="12" t="e">
        <f aca="false">G36/F36</f>
        <v>#DIV/0!</v>
      </c>
      <c r="I36" s="12" t="n">
        <f aca="false">G36/C36</f>
        <v>0</v>
      </c>
      <c r="J36" s="10" t="n">
        <f aca="false">J37+J38</f>
        <v>0</v>
      </c>
      <c r="K36" s="12" t="e">
        <f aca="false">J36/F36</f>
        <v>#DIV/0!</v>
      </c>
      <c r="L36" s="12" t="n">
        <f aca="false">J36/C36</f>
        <v>0</v>
      </c>
      <c r="M36" s="10" t="n">
        <f aca="false">M37+M38</f>
        <v>0</v>
      </c>
      <c r="N36" s="13" t="e">
        <f aca="false">M36/F36</f>
        <v>#DIV/0!</v>
      </c>
      <c r="O36" s="13" t="n">
        <f aca="false">M36/C36</f>
        <v>0</v>
      </c>
    </row>
    <row r="37" customFormat="false" ht="15" hidden="false" customHeight="false" outlineLevel="0" collapsed="false">
      <c r="A37" s="14" t="s">
        <v>72</v>
      </c>
      <c r="B37" s="19" t="s">
        <v>73</v>
      </c>
      <c r="C37" s="16" t="n">
        <v>2.5</v>
      </c>
      <c r="D37" s="16" t="n">
        <v>0</v>
      </c>
      <c r="E37" s="16" t="n">
        <v>0</v>
      </c>
      <c r="F37" s="16" t="n">
        <v>0</v>
      </c>
      <c r="G37" s="17"/>
      <c r="H37" s="12" t="e">
        <f aca="false">G37/F37</f>
        <v>#DIV/0!</v>
      </c>
      <c r="I37" s="12" t="n">
        <f aca="false">G37/C37</f>
        <v>0</v>
      </c>
      <c r="J37" s="18"/>
      <c r="K37" s="12" t="e">
        <f aca="false">J37/F37</f>
        <v>#DIV/0!</v>
      </c>
      <c r="L37" s="12" t="n">
        <f aca="false">J37/C37</f>
        <v>0</v>
      </c>
      <c r="M37" s="18"/>
      <c r="N37" s="13" t="e">
        <f aca="false">M37/F37</f>
        <v>#DIV/0!</v>
      </c>
      <c r="O37" s="13" t="n">
        <f aca="false">M37/C37</f>
        <v>0</v>
      </c>
    </row>
    <row r="38" customFormat="false" ht="26.85" hidden="false" customHeight="false" outlineLevel="0" collapsed="false">
      <c r="A38" s="14" t="s">
        <v>74</v>
      </c>
      <c r="B38" s="19" t="s">
        <v>75</v>
      </c>
      <c r="C38" s="16" t="n">
        <v>4</v>
      </c>
      <c r="D38" s="16" t="n">
        <v>0</v>
      </c>
      <c r="E38" s="16" t="n">
        <v>0</v>
      </c>
      <c r="F38" s="16" t="n">
        <v>0</v>
      </c>
      <c r="G38" s="17"/>
      <c r="H38" s="12" t="e">
        <f aca="false">G38/F38</f>
        <v>#DIV/0!</v>
      </c>
      <c r="I38" s="12" t="n">
        <f aca="false">G38/C38</f>
        <v>0</v>
      </c>
      <c r="J38" s="18"/>
      <c r="K38" s="12" t="e">
        <f aca="false">J38/F38</f>
        <v>#DIV/0!</v>
      </c>
      <c r="L38" s="12" t="n">
        <f aca="false">J38/C38</f>
        <v>0</v>
      </c>
      <c r="M38" s="18"/>
      <c r="N38" s="13" t="e">
        <f aca="false">M38/F38</f>
        <v>#DIV/0!</v>
      </c>
      <c r="O38" s="13" t="n">
        <f aca="false">M38/C38</f>
        <v>0</v>
      </c>
    </row>
    <row r="39" customFormat="false" ht="15" hidden="false" customHeight="false" outlineLevel="0" collapsed="false">
      <c r="A39" s="21"/>
      <c r="B39" s="22" t="s">
        <v>76</v>
      </c>
      <c r="C39" s="23" t="n">
        <f aca="false">C10+C18+C23+C33+C29+C36</f>
        <v>36549.1</v>
      </c>
      <c r="D39" s="23" t="n">
        <f aca="false">D10+D18+D23+D33+D29</f>
        <v>38927</v>
      </c>
      <c r="E39" s="23" t="n">
        <f aca="false">E10+E18+E23+E33+E29</f>
        <v>32371.5</v>
      </c>
      <c r="F39" s="23" t="n">
        <f aca="false">F10+F18+F23+F33+F29</f>
        <v>39490.8</v>
      </c>
      <c r="G39" s="23" t="n">
        <f aca="false">G10+G18+G23+G33+G29</f>
        <v>40646</v>
      </c>
      <c r="H39" s="12" t="n">
        <f aca="false">G39/F39</f>
        <v>1.02925238283347</v>
      </c>
      <c r="I39" s="12" t="n">
        <f aca="false">G39/C39</f>
        <v>1.11209304743482</v>
      </c>
      <c r="J39" s="23" t="n">
        <f aca="false">J10+J18+J23+J33+J29</f>
        <v>42763</v>
      </c>
      <c r="K39" s="12" t="n">
        <f aca="false">J39/F39</f>
        <v>1.08285980532175</v>
      </c>
      <c r="L39" s="12" t="n">
        <f aca="false">J39/C39</f>
        <v>1.17001513033153</v>
      </c>
      <c r="M39" s="23" t="n">
        <f aca="false">M10+M18+M23+M33+M29</f>
        <v>49292</v>
      </c>
      <c r="N39" s="13" t="n">
        <f aca="false">M39/F39</f>
        <v>1.2481894517204</v>
      </c>
      <c r="O39" s="13" t="n">
        <f aca="false">M39/C39</f>
        <v>1.3486515399832</v>
      </c>
    </row>
    <row r="40" customFormat="false" ht="26.85" hidden="false" customHeight="false" outlineLevel="0" collapsed="false">
      <c r="A40" s="6" t="s">
        <v>77</v>
      </c>
      <c r="B40" s="7" t="s">
        <v>78</v>
      </c>
      <c r="C40" s="10" t="n">
        <f aca="false">C42+C43+C44+C45+C46+C41</f>
        <v>5970.4</v>
      </c>
      <c r="D40" s="10" t="n">
        <f aca="false">D42+D43+D44+D45+D46+D41</f>
        <v>3059</v>
      </c>
      <c r="E40" s="10" t="n">
        <f aca="false">E42+E43+E44+E45+E46+E41</f>
        <v>3475.4</v>
      </c>
      <c r="F40" s="10" t="n">
        <f aca="false">F42+F43+F44+F45+F46+F41</f>
        <v>3483.7</v>
      </c>
      <c r="G40" s="10" t="n">
        <f aca="false">G42+G43+G44+G45+G46+G41</f>
        <v>2925</v>
      </c>
      <c r="H40" s="12" t="n">
        <f aca="false">G40/F40</f>
        <v>0.839624537130063</v>
      </c>
      <c r="I40" s="12" t="n">
        <f aca="false">G40/C40</f>
        <v>0.489916923489214</v>
      </c>
      <c r="J40" s="10" t="n">
        <f aca="false">J42+J43+J44+J45+J46+J41</f>
        <v>2302</v>
      </c>
      <c r="K40" s="12" t="n">
        <f aca="false">J40/F40</f>
        <v>0.660791686999455</v>
      </c>
      <c r="L40" s="12" t="n">
        <f aca="false">J40/C40</f>
        <v>0.385568806110143</v>
      </c>
      <c r="M40" s="10" t="n">
        <f aca="false">M42+M43+M44+M45+M46+M41</f>
        <v>2322</v>
      </c>
      <c r="N40" s="13" t="n">
        <f aca="false">M40/F40</f>
        <v>0.666532709475558</v>
      </c>
      <c r="O40" s="13" t="n">
        <f aca="false">M40/C40</f>
        <v>0.388918665416053</v>
      </c>
    </row>
    <row r="41" customFormat="false" ht="52.2" hidden="false" customHeight="false" outlineLevel="0" collapsed="false">
      <c r="A41" s="14" t="s">
        <v>79</v>
      </c>
      <c r="B41" s="24" t="s">
        <v>80</v>
      </c>
      <c r="C41" s="16" t="n">
        <v>7</v>
      </c>
      <c r="D41" s="16" t="n">
        <v>37</v>
      </c>
      <c r="E41" s="16" t="n">
        <v>37</v>
      </c>
      <c r="F41" s="10" t="n">
        <v>37</v>
      </c>
      <c r="G41" s="10" t="n">
        <v>0</v>
      </c>
      <c r="H41" s="12" t="n">
        <f aca="false">G41/F41</f>
        <v>0</v>
      </c>
      <c r="I41" s="12" t="n">
        <f aca="false">G41/C41</f>
        <v>0</v>
      </c>
      <c r="J41" s="16" t="n">
        <v>0</v>
      </c>
      <c r="K41" s="12" t="n">
        <f aca="false">J41/F41</f>
        <v>0</v>
      </c>
      <c r="L41" s="12" t="n">
        <f aca="false">J41/C41</f>
        <v>0</v>
      </c>
      <c r="M41" s="10"/>
      <c r="N41" s="13" t="n">
        <f aca="false">M41/F41</f>
        <v>0</v>
      </c>
      <c r="O41" s="13" t="n">
        <f aca="false">M41/C41</f>
        <v>0</v>
      </c>
    </row>
    <row r="42" customFormat="false" ht="77.6" hidden="false" customHeight="false" outlineLevel="0" collapsed="false">
      <c r="A42" s="14" t="s">
        <v>81</v>
      </c>
      <c r="B42" s="25" t="s">
        <v>82</v>
      </c>
      <c r="C42" s="16" t="n">
        <v>5016.4</v>
      </c>
      <c r="D42" s="16" t="n">
        <v>2401</v>
      </c>
      <c r="E42" s="16" t="n">
        <v>2701.1</v>
      </c>
      <c r="F42" s="16" t="n">
        <v>2701.1</v>
      </c>
      <c r="G42" s="17" t="n">
        <v>2031</v>
      </c>
      <c r="H42" s="12" t="n">
        <f aca="false">G42/F42</f>
        <v>0.751915886120469</v>
      </c>
      <c r="I42" s="12" t="n">
        <f aca="false">G42/C42</f>
        <v>0.404872019775138</v>
      </c>
      <c r="J42" s="18" t="n">
        <v>1537</v>
      </c>
      <c r="K42" s="12" t="n">
        <f aca="false">J42/F42</f>
        <v>0.569027433267928</v>
      </c>
      <c r="L42" s="12" t="n">
        <f aca="false">J42/C42</f>
        <v>0.30639502432023</v>
      </c>
      <c r="M42" s="18" t="n">
        <v>1550</v>
      </c>
      <c r="N42" s="13" t="n">
        <f aca="false">M42/F42</f>
        <v>0.573840287290363</v>
      </c>
      <c r="O42" s="13" t="n">
        <f aca="false">M42/C42</f>
        <v>0.308986524200622</v>
      </c>
    </row>
    <row r="43" customFormat="false" ht="60.75" hidden="false" customHeight="true" outlineLevel="0" collapsed="false">
      <c r="A43" s="14" t="s">
        <v>83</v>
      </c>
      <c r="B43" s="25" t="s">
        <v>84</v>
      </c>
      <c r="C43" s="16" t="n">
        <v>133.2</v>
      </c>
      <c r="D43" s="16" t="n">
        <v>100</v>
      </c>
      <c r="E43" s="16" t="n">
        <v>82.6</v>
      </c>
      <c r="F43" s="16" t="n">
        <v>82.6</v>
      </c>
      <c r="G43" s="17" t="n">
        <v>75</v>
      </c>
      <c r="H43" s="12" t="n">
        <f aca="false">G43/F43</f>
        <v>0.907990314769976</v>
      </c>
      <c r="I43" s="12" t="n">
        <f aca="false">G43/C43</f>
        <v>0.563063063063063</v>
      </c>
      <c r="J43" s="18" t="n">
        <v>70</v>
      </c>
      <c r="K43" s="12" t="n">
        <f aca="false">J43/F43</f>
        <v>0.847457627118644</v>
      </c>
      <c r="L43" s="12" t="n">
        <f aca="false">J43/C43</f>
        <v>0.525525525525526</v>
      </c>
      <c r="M43" s="18" t="n">
        <v>83</v>
      </c>
      <c r="N43" s="13" t="n">
        <f aca="false">M43/F43</f>
        <v>1.00484261501211</v>
      </c>
      <c r="O43" s="13" t="n">
        <f aca="false">M43/C43</f>
        <v>0.623123123123123</v>
      </c>
    </row>
    <row r="44" customFormat="false" ht="64.9" hidden="false" customHeight="false" outlineLevel="0" collapsed="false">
      <c r="A44" s="14" t="s">
        <v>85</v>
      </c>
      <c r="B44" s="25" t="s">
        <v>86</v>
      </c>
      <c r="C44" s="16" t="n">
        <v>67.6</v>
      </c>
      <c r="D44" s="16" t="n">
        <v>20</v>
      </c>
      <c r="E44" s="16" t="n">
        <v>11.7</v>
      </c>
      <c r="F44" s="16" t="n">
        <v>20</v>
      </c>
      <c r="G44" s="17" t="n">
        <v>25</v>
      </c>
      <c r="H44" s="12" t="n">
        <f aca="false">G44/F44</f>
        <v>1.25</v>
      </c>
      <c r="I44" s="12" t="n">
        <f aca="false">G44/C44</f>
        <v>0.369822485207101</v>
      </c>
      <c r="J44" s="18" t="n">
        <v>25</v>
      </c>
      <c r="K44" s="12" t="n">
        <f aca="false">J44/F44</f>
        <v>1.25</v>
      </c>
      <c r="L44" s="12" t="n">
        <f aca="false">J44/C44</f>
        <v>0.369822485207101</v>
      </c>
      <c r="M44" s="18" t="n">
        <v>25</v>
      </c>
      <c r="N44" s="13" t="n">
        <f aca="false">M44/F44</f>
        <v>1.25</v>
      </c>
      <c r="O44" s="13" t="n">
        <f aca="false">M44/C44</f>
        <v>0.369822485207101</v>
      </c>
    </row>
    <row r="45" customFormat="false" ht="52.2" hidden="false" customHeight="false" outlineLevel="0" collapsed="false">
      <c r="A45" s="14" t="s">
        <v>87</v>
      </c>
      <c r="B45" s="26" t="s">
        <v>88</v>
      </c>
      <c r="C45" s="16" t="n">
        <v>490.4</v>
      </c>
      <c r="D45" s="16" t="n">
        <v>355</v>
      </c>
      <c r="E45" s="16" t="n">
        <v>416.6</v>
      </c>
      <c r="F45" s="16" t="n">
        <v>416.6</v>
      </c>
      <c r="G45" s="17" t="n">
        <v>450</v>
      </c>
      <c r="H45" s="12" t="n">
        <f aca="false">G45/F45</f>
        <v>1.08017282765242</v>
      </c>
      <c r="I45" s="12" t="n">
        <f aca="false">G45/C45</f>
        <v>0.917618270799348</v>
      </c>
      <c r="J45" s="18" t="n">
        <v>500</v>
      </c>
      <c r="K45" s="12" t="n">
        <f aca="false">J45/F45</f>
        <v>1.20019203072492</v>
      </c>
      <c r="L45" s="12" t="n">
        <f aca="false">J45/C45</f>
        <v>1.01957585644372</v>
      </c>
      <c r="M45" s="18" t="n">
        <v>500</v>
      </c>
      <c r="N45" s="13" t="n">
        <f aca="false">M45/F45</f>
        <v>1.20019203072492</v>
      </c>
      <c r="O45" s="13" t="n">
        <f aca="false">M45/C45</f>
        <v>1.01957585644372</v>
      </c>
    </row>
    <row r="46" customFormat="false" ht="26.85" hidden="false" customHeight="false" outlineLevel="0" collapsed="false">
      <c r="A46" s="14" t="s">
        <v>89</v>
      </c>
      <c r="B46" s="27" t="s">
        <v>90</v>
      </c>
      <c r="C46" s="16" t="n">
        <v>255.8</v>
      </c>
      <c r="D46" s="16" t="n">
        <v>146</v>
      </c>
      <c r="E46" s="16" t="n">
        <v>226.4</v>
      </c>
      <c r="F46" s="16" t="n">
        <v>226.4</v>
      </c>
      <c r="G46" s="17" t="n">
        <v>344</v>
      </c>
      <c r="H46" s="12" t="n">
        <f aca="false">G46/F46</f>
        <v>1.51943462897527</v>
      </c>
      <c r="I46" s="12" t="n">
        <f aca="false">G46/C46</f>
        <v>1.34480062548866</v>
      </c>
      <c r="J46" s="18" t="n">
        <v>170</v>
      </c>
      <c r="K46" s="12" t="n">
        <f aca="false">J46/F46</f>
        <v>0.750883392226148</v>
      </c>
      <c r="L46" s="12" t="n">
        <f aca="false">J46/C46</f>
        <v>0.664581704456607</v>
      </c>
      <c r="M46" s="18" t="n">
        <v>164</v>
      </c>
      <c r="N46" s="13" t="n">
        <f aca="false">M46/F46</f>
        <v>0.724381625441696</v>
      </c>
      <c r="O46" s="13" t="n">
        <f aca="false">M46/C46</f>
        <v>0.641125879593432</v>
      </c>
    </row>
    <row r="47" customFormat="false" ht="15" hidden="false" customHeight="false" outlineLevel="0" collapsed="false">
      <c r="A47" s="6" t="s">
        <v>91</v>
      </c>
      <c r="B47" s="7" t="s">
        <v>92</v>
      </c>
      <c r="C47" s="10" t="n">
        <f aca="false">C48+C49+C50+C51</f>
        <v>293.3</v>
      </c>
      <c r="D47" s="10" t="n">
        <f aca="false">D48+D49+D50+D51</f>
        <v>107</v>
      </c>
      <c r="E47" s="10" t="n">
        <f aca="false">E48+E49+E50+E51</f>
        <v>100.4</v>
      </c>
      <c r="F47" s="10" t="n">
        <f aca="false">F48+F49+F50+F51</f>
        <v>100.4</v>
      </c>
      <c r="G47" s="10" t="n">
        <f aca="false">G48+G49+G50+G51</f>
        <v>161</v>
      </c>
      <c r="H47" s="12" t="n">
        <f aca="false">G47/F47</f>
        <v>1.60358565737052</v>
      </c>
      <c r="I47" s="12" t="n">
        <f aca="false">G47/C47</f>
        <v>0.548926014319809</v>
      </c>
      <c r="J47" s="11" t="n">
        <f aca="false">J48+J49+J50+J51</f>
        <v>205</v>
      </c>
      <c r="K47" s="12" t="n">
        <f aca="false">J47/F47</f>
        <v>2.04183266932271</v>
      </c>
      <c r="L47" s="12" t="n">
        <f aca="false">J47/C47</f>
        <v>0.698943061711558</v>
      </c>
      <c r="M47" s="11" t="n">
        <f aca="false">M48+M49+M50+M51</f>
        <v>206</v>
      </c>
      <c r="N47" s="13" t="n">
        <f aca="false">M47/F47</f>
        <v>2.05179282868526</v>
      </c>
      <c r="O47" s="13" t="n">
        <f aca="false">M47/C47</f>
        <v>0.702352540061371</v>
      </c>
    </row>
    <row r="48" customFormat="false" ht="26.85" hidden="false" customHeight="false" outlineLevel="0" collapsed="false">
      <c r="A48" s="14" t="s">
        <v>93</v>
      </c>
      <c r="B48" s="15" t="s">
        <v>94</v>
      </c>
      <c r="C48" s="16" t="n">
        <v>15</v>
      </c>
      <c r="D48" s="16" t="n">
        <v>20</v>
      </c>
      <c r="E48" s="16" t="n">
        <v>28.9</v>
      </c>
      <c r="F48" s="16" t="n">
        <v>28.9</v>
      </c>
      <c r="G48" s="17" t="n">
        <v>20</v>
      </c>
      <c r="H48" s="12" t="n">
        <f aca="false">G48/F48</f>
        <v>0.69204152249135</v>
      </c>
      <c r="I48" s="12" t="n">
        <f aca="false">G48/C48</f>
        <v>1.33333333333333</v>
      </c>
      <c r="J48" s="18" t="n">
        <v>40</v>
      </c>
      <c r="K48" s="12" t="n">
        <f aca="false">J48/F48</f>
        <v>1.3840830449827</v>
      </c>
      <c r="L48" s="12" t="n">
        <f aca="false">J48/C48</f>
        <v>2.66666666666667</v>
      </c>
      <c r="M48" s="18" t="n">
        <v>45</v>
      </c>
      <c r="N48" s="13" t="n">
        <f aca="false">M48/F48</f>
        <v>1.55709342560554</v>
      </c>
      <c r="O48" s="13" t="n">
        <f aca="false">M48/C48</f>
        <v>3</v>
      </c>
    </row>
    <row r="49" customFormat="false" ht="15" hidden="false" customHeight="false" outlineLevel="0" collapsed="false">
      <c r="A49" s="14" t="s">
        <v>95</v>
      </c>
      <c r="B49" s="15" t="s">
        <v>96</v>
      </c>
      <c r="C49" s="16" t="n">
        <v>8.9</v>
      </c>
      <c r="D49" s="16" t="n">
        <v>35</v>
      </c>
      <c r="E49" s="16" t="n">
        <v>25.9</v>
      </c>
      <c r="F49" s="16" t="n">
        <v>25.9</v>
      </c>
      <c r="G49" s="17" t="n">
        <v>0</v>
      </c>
      <c r="H49" s="12" t="n">
        <f aca="false">G49/F49</f>
        <v>0</v>
      </c>
      <c r="I49" s="12" t="n">
        <f aca="false">G49/C49</f>
        <v>0</v>
      </c>
      <c r="J49" s="18" t="n">
        <v>0</v>
      </c>
      <c r="K49" s="12" t="n">
        <f aca="false">J49/F49</f>
        <v>0</v>
      </c>
      <c r="L49" s="12" t="n">
        <f aca="false">J49/C49</f>
        <v>0</v>
      </c>
      <c r="M49" s="18" t="n">
        <v>0</v>
      </c>
      <c r="N49" s="13" t="n">
        <f aca="false">M49/F49</f>
        <v>0</v>
      </c>
      <c r="O49" s="13" t="n">
        <f aca="false">M49/C49</f>
        <v>0</v>
      </c>
    </row>
    <row r="50" customFormat="false" ht="15" hidden="false" customHeight="false" outlineLevel="0" collapsed="false">
      <c r="A50" s="14" t="s">
        <v>97</v>
      </c>
      <c r="B50" s="15" t="s">
        <v>98</v>
      </c>
      <c r="C50" s="16" t="n">
        <v>257.8</v>
      </c>
      <c r="D50" s="16" t="n">
        <v>42</v>
      </c>
      <c r="E50" s="16" t="n">
        <v>44.2</v>
      </c>
      <c r="F50" s="16" t="n">
        <v>44.2</v>
      </c>
      <c r="G50" s="17" t="n">
        <v>141</v>
      </c>
      <c r="H50" s="12" t="n">
        <f aca="false">G50/F50</f>
        <v>3.19004524886878</v>
      </c>
      <c r="I50" s="12" t="n">
        <f aca="false">G50/C50</f>
        <v>0.546935608999224</v>
      </c>
      <c r="J50" s="18" t="n">
        <v>165</v>
      </c>
      <c r="K50" s="12" t="n">
        <f aca="false">J50/F50</f>
        <v>3.73303167420814</v>
      </c>
      <c r="L50" s="12" t="n">
        <f aca="false">J50/C50</f>
        <v>0.640031031807603</v>
      </c>
      <c r="M50" s="18" t="n">
        <v>161</v>
      </c>
      <c r="N50" s="13" t="n">
        <f aca="false">M50/F50</f>
        <v>3.64253393665158</v>
      </c>
      <c r="O50" s="13" t="n">
        <f aca="false">M50/C50</f>
        <v>0.624515128006206</v>
      </c>
    </row>
    <row r="51" customFormat="false" ht="15" hidden="false" customHeight="false" outlineLevel="0" collapsed="false">
      <c r="A51" s="14" t="s">
        <v>99</v>
      </c>
      <c r="B51" s="15" t="s">
        <v>100</v>
      </c>
      <c r="C51" s="16" t="n">
        <v>11.6</v>
      </c>
      <c r="D51" s="16" t="n">
        <v>10</v>
      </c>
      <c r="E51" s="16" t="n">
        <v>1.4</v>
      </c>
      <c r="F51" s="16" t="n">
        <v>1.4</v>
      </c>
      <c r="G51" s="17" t="n">
        <v>0</v>
      </c>
      <c r="H51" s="12" t="n">
        <f aca="false">G51/F51</f>
        <v>0</v>
      </c>
      <c r="I51" s="12" t="n">
        <f aca="false">G51/C51</f>
        <v>0</v>
      </c>
      <c r="J51" s="18" t="n">
        <v>0</v>
      </c>
      <c r="K51" s="12" t="n">
        <f aca="false">J51/F51</f>
        <v>0</v>
      </c>
      <c r="L51" s="12" t="n">
        <f aca="false">J51/C51</f>
        <v>0</v>
      </c>
      <c r="M51" s="18" t="n">
        <v>0</v>
      </c>
      <c r="N51" s="13" t="n">
        <f aca="false">M51/F51</f>
        <v>0</v>
      </c>
      <c r="O51" s="13" t="n">
        <f aca="false">M51/C51</f>
        <v>0</v>
      </c>
    </row>
    <row r="52" customFormat="false" ht="15" hidden="false" customHeight="false" outlineLevel="0" collapsed="false">
      <c r="A52" s="6" t="s">
        <v>101</v>
      </c>
      <c r="B52" s="7" t="s">
        <v>102</v>
      </c>
      <c r="C52" s="10" t="n">
        <f aca="false">C53</f>
        <v>44.3</v>
      </c>
      <c r="D52" s="10" t="n">
        <f aca="false">D53</f>
        <v>0</v>
      </c>
      <c r="E52" s="10" t="n">
        <f aca="false">E53</f>
        <v>8.4</v>
      </c>
      <c r="F52" s="10" t="n">
        <f aca="false">F53</f>
        <v>8.4</v>
      </c>
      <c r="G52" s="11" t="n">
        <f aca="false">G53</f>
        <v>0</v>
      </c>
      <c r="H52" s="12" t="n">
        <f aca="false">G52/F52</f>
        <v>0</v>
      </c>
      <c r="I52" s="12" t="n">
        <f aca="false">G52/C52</f>
        <v>0</v>
      </c>
      <c r="J52" s="11" t="n">
        <f aca="false">J53</f>
        <v>0</v>
      </c>
      <c r="K52" s="12" t="n">
        <f aca="false">J52/F52</f>
        <v>0</v>
      </c>
      <c r="L52" s="12" t="n">
        <f aca="false">J52/C52</f>
        <v>0</v>
      </c>
      <c r="M52" s="11" t="n">
        <f aca="false">M53</f>
        <v>0</v>
      </c>
      <c r="N52" s="13" t="n">
        <f aca="false">M52/F52</f>
        <v>0</v>
      </c>
      <c r="O52" s="13" t="n">
        <f aca="false">M52/C52</f>
        <v>0</v>
      </c>
    </row>
    <row r="53" customFormat="false" ht="26.85" hidden="false" customHeight="false" outlineLevel="0" collapsed="false">
      <c r="A53" s="14" t="s">
        <v>103</v>
      </c>
      <c r="B53" s="28" t="s">
        <v>104</v>
      </c>
      <c r="C53" s="16" t="n">
        <v>44.3</v>
      </c>
      <c r="D53" s="16" t="n">
        <v>0</v>
      </c>
      <c r="E53" s="16" t="n">
        <v>8.4</v>
      </c>
      <c r="F53" s="16" t="n">
        <v>8.4</v>
      </c>
      <c r="G53" s="17" t="n">
        <v>0</v>
      </c>
      <c r="H53" s="12" t="n">
        <f aca="false">G53/F53</f>
        <v>0</v>
      </c>
      <c r="I53" s="12" t="n">
        <f aca="false">G53/C53</f>
        <v>0</v>
      </c>
      <c r="J53" s="18" t="n">
        <v>0</v>
      </c>
      <c r="K53" s="12" t="n">
        <f aca="false">J53/F53</f>
        <v>0</v>
      </c>
      <c r="L53" s="12" t="n">
        <f aca="false">J53/C53</f>
        <v>0</v>
      </c>
      <c r="M53" s="18" t="n">
        <v>0</v>
      </c>
      <c r="N53" s="13" t="n">
        <f aca="false">M53/F53</f>
        <v>0</v>
      </c>
      <c r="O53" s="13" t="n">
        <f aca="false">M53/C53</f>
        <v>0</v>
      </c>
    </row>
    <row r="54" customFormat="false" ht="26.85" hidden="false" customHeight="false" outlineLevel="0" collapsed="false">
      <c r="A54" s="6" t="s">
        <v>105</v>
      </c>
      <c r="B54" s="7" t="s">
        <v>106</v>
      </c>
      <c r="C54" s="10" t="n">
        <f aca="false">C57+C58+C59</f>
        <v>637.1</v>
      </c>
      <c r="D54" s="10" t="n">
        <f aca="false">D57+D58+D59+D56+D55</f>
        <v>2477</v>
      </c>
      <c r="E54" s="10" t="n">
        <f aca="false">E57+E58+E59+E56+E55</f>
        <v>2481.9</v>
      </c>
      <c r="F54" s="10" t="n">
        <f aca="false">F57+F58+F59+F56+F55</f>
        <v>2477</v>
      </c>
      <c r="G54" s="10" t="n">
        <f aca="false">G57+G58+G59+G56+G55</f>
        <v>100</v>
      </c>
      <c r="H54" s="12" t="n">
        <f aca="false">G54/F54</f>
        <v>0.040371417036738</v>
      </c>
      <c r="I54" s="12" t="n">
        <f aca="false">G54/C54</f>
        <v>0.156961230576048</v>
      </c>
      <c r="J54" s="10" t="n">
        <f aca="false">J57+J58+J59+J56+J55</f>
        <v>300</v>
      </c>
      <c r="K54" s="12" t="n">
        <f aca="false">J54/F54</f>
        <v>0.121114251110214</v>
      </c>
      <c r="L54" s="12" t="n">
        <f aca="false">J54/C54</f>
        <v>0.470883691728143</v>
      </c>
      <c r="M54" s="10" t="n">
        <f aca="false">M57+M58+M59+M56+M55</f>
        <v>500</v>
      </c>
      <c r="N54" s="13" t="n">
        <f aca="false">M54/F54</f>
        <v>0.20185708518369</v>
      </c>
      <c r="O54" s="13" t="n">
        <f aca="false">M54/C54</f>
        <v>0.784806152880239</v>
      </c>
    </row>
    <row r="55" customFormat="false" ht="25.35" hidden="false" customHeight="false" outlineLevel="0" collapsed="false">
      <c r="A55" s="14" t="s">
        <v>107</v>
      </c>
      <c r="B55" s="29" t="s">
        <v>108</v>
      </c>
      <c r="C55" s="16" t="n">
        <v>0</v>
      </c>
      <c r="D55" s="16" t="n">
        <v>262</v>
      </c>
      <c r="E55" s="16" t="n">
        <v>262</v>
      </c>
      <c r="F55" s="16" t="n">
        <v>262</v>
      </c>
      <c r="G55" s="16" t="n">
        <v>0</v>
      </c>
      <c r="H55" s="12" t="n">
        <f aca="false">G55/F55</f>
        <v>0</v>
      </c>
      <c r="I55" s="12" t="e">
        <f aca="false">G55/C55</f>
        <v>#DIV/0!</v>
      </c>
      <c r="J55" s="16"/>
      <c r="K55" s="12" t="n">
        <f aca="false">J55/F55</f>
        <v>0</v>
      </c>
      <c r="L55" s="12" t="e">
        <f aca="false">J55/C55</f>
        <v>#DIV/0!</v>
      </c>
      <c r="M55" s="16"/>
      <c r="N55" s="13" t="n">
        <f aca="false">M55/F55</f>
        <v>0</v>
      </c>
      <c r="O55" s="13" t="e">
        <f aca="false">M55/C55</f>
        <v>#DIV/0!</v>
      </c>
    </row>
    <row r="56" customFormat="false" ht="73.1" hidden="false" customHeight="false" outlineLevel="0" collapsed="false">
      <c r="A56" s="14" t="s">
        <v>109</v>
      </c>
      <c r="B56" s="29" t="s">
        <v>110</v>
      </c>
      <c r="C56" s="16" t="n">
        <v>0</v>
      </c>
      <c r="D56" s="16" t="n">
        <v>1874</v>
      </c>
      <c r="E56" s="16" t="n">
        <v>1874</v>
      </c>
      <c r="F56" s="16" t="n">
        <v>1874</v>
      </c>
      <c r="G56" s="16" t="n">
        <v>100</v>
      </c>
      <c r="H56" s="12" t="n">
        <f aca="false">G56/F56</f>
        <v>0.0533617929562433</v>
      </c>
      <c r="I56" s="12" t="e">
        <f aca="false">G56/C56</f>
        <v>#DIV/0!</v>
      </c>
      <c r="J56" s="16" t="n">
        <v>300</v>
      </c>
      <c r="K56" s="12" t="n">
        <f aca="false">J56/F56</f>
        <v>0.16008537886873</v>
      </c>
      <c r="L56" s="12" t="e">
        <f aca="false">J56/C56</f>
        <v>#DIV/0!</v>
      </c>
      <c r="M56" s="16" t="n">
        <v>500</v>
      </c>
      <c r="N56" s="13" t="n">
        <f aca="false">M56/F56</f>
        <v>0.266808964781217</v>
      </c>
      <c r="O56" s="13" t="e">
        <f aca="false">M56/C56</f>
        <v>#DIV/0!</v>
      </c>
    </row>
    <row r="57" customFormat="false" ht="52.2" hidden="false" customHeight="false" outlineLevel="0" collapsed="false">
      <c r="A57" s="14" t="s">
        <v>111</v>
      </c>
      <c r="B57" s="25" t="s">
        <v>112</v>
      </c>
      <c r="C57" s="16" t="n">
        <v>622.1</v>
      </c>
      <c r="D57" s="16" t="n">
        <v>336</v>
      </c>
      <c r="E57" s="16" t="n">
        <v>341.1</v>
      </c>
      <c r="F57" s="16" t="n">
        <v>336</v>
      </c>
      <c r="G57" s="17" t="n">
        <v>0</v>
      </c>
      <c r="H57" s="12" t="n">
        <f aca="false">G57/F57</f>
        <v>0</v>
      </c>
      <c r="I57" s="12" t="n">
        <f aca="false">G57/C57</f>
        <v>0</v>
      </c>
      <c r="J57" s="18" t="n">
        <v>0</v>
      </c>
      <c r="K57" s="12" t="n">
        <f aca="false">J57/F57</f>
        <v>0</v>
      </c>
      <c r="L57" s="12" t="n">
        <f aca="false">J57/C57</f>
        <v>0</v>
      </c>
      <c r="M57" s="18" t="n">
        <v>0</v>
      </c>
      <c r="N57" s="13" t="n">
        <f aca="false">M57/F57</f>
        <v>0</v>
      </c>
      <c r="O57" s="13" t="n">
        <f aca="false">M57/C57</f>
        <v>0</v>
      </c>
    </row>
    <row r="58" customFormat="false" ht="39.55" hidden="false" customHeight="false" outlineLevel="0" collapsed="false">
      <c r="A58" s="14" t="s">
        <v>113</v>
      </c>
      <c r="B58" s="15" t="s">
        <v>114</v>
      </c>
      <c r="C58" s="16" t="n">
        <v>7.2</v>
      </c>
      <c r="D58" s="16" t="n">
        <v>5</v>
      </c>
      <c r="E58" s="16" t="n">
        <v>4.8</v>
      </c>
      <c r="F58" s="16" t="n">
        <v>5</v>
      </c>
      <c r="G58" s="17" t="n">
        <v>0</v>
      </c>
      <c r="H58" s="12" t="n">
        <f aca="false">G58/F58</f>
        <v>0</v>
      </c>
      <c r="I58" s="12" t="n">
        <f aca="false">G58/C58</f>
        <v>0</v>
      </c>
      <c r="J58" s="18" t="n">
        <v>0</v>
      </c>
      <c r="K58" s="12" t="n">
        <f aca="false">J58/F58</f>
        <v>0</v>
      </c>
      <c r="L58" s="12" t="n">
        <f aca="false">J58/C58</f>
        <v>0</v>
      </c>
      <c r="M58" s="18" t="n">
        <v>0</v>
      </c>
      <c r="N58" s="13" t="n">
        <f aca="false">M58/F58</f>
        <v>0</v>
      </c>
      <c r="O58" s="13" t="n">
        <f aca="false">M58/C58</f>
        <v>0</v>
      </c>
    </row>
    <row r="59" customFormat="false" ht="52.2" hidden="false" customHeight="false" outlineLevel="0" collapsed="false">
      <c r="A59" s="14" t="s">
        <v>115</v>
      </c>
      <c r="B59" s="25" t="s">
        <v>116</v>
      </c>
      <c r="C59" s="16" t="n">
        <v>7.8</v>
      </c>
      <c r="D59" s="16" t="n">
        <v>0</v>
      </c>
      <c r="E59" s="16" t="n">
        <v>0</v>
      </c>
      <c r="F59" s="16" t="n">
        <v>0</v>
      </c>
      <c r="G59" s="17" t="n">
        <v>0</v>
      </c>
      <c r="H59" s="12" t="e">
        <f aca="false">G59/F59</f>
        <v>#DIV/0!</v>
      </c>
      <c r="I59" s="12" t="n">
        <f aca="false">G59/C59</f>
        <v>0</v>
      </c>
      <c r="J59" s="18" t="n">
        <v>0</v>
      </c>
      <c r="K59" s="12" t="e">
        <f aca="false">J59/F59</f>
        <v>#DIV/0!</v>
      </c>
      <c r="L59" s="12" t="n">
        <f aca="false">J59/C59</f>
        <v>0</v>
      </c>
      <c r="M59" s="18"/>
      <c r="N59" s="13" t="e">
        <f aca="false">M59/F59</f>
        <v>#DIV/0!</v>
      </c>
      <c r="O59" s="13" t="n">
        <f aca="false">M59/C59</f>
        <v>0</v>
      </c>
    </row>
    <row r="60" customFormat="false" ht="15" hidden="false" customHeight="false" outlineLevel="0" collapsed="false">
      <c r="A60" s="6" t="s">
        <v>117</v>
      </c>
      <c r="B60" s="7" t="s">
        <v>118</v>
      </c>
      <c r="C60" s="10" t="n">
        <v>361.1</v>
      </c>
      <c r="D60" s="10" t="n">
        <v>883</v>
      </c>
      <c r="E60" s="10" t="n">
        <v>889.1</v>
      </c>
      <c r="F60" s="10" t="n">
        <v>889.1</v>
      </c>
      <c r="G60" s="11" t="n">
        <v>820</v>
      </c>
      <c r="H60" s="12" t="n">
        <f aca="false">G60/F60</f>
        <v>0.92228095827241</v>
      </c>
      <c r="I60" s="12" t="n">
        <f aca="false">G60/C60</f>
        <v>2.27083910274162</v>
      </c>
      <c r="J60" s="11" t="n">
        <v>853</v>
      </c>
      <c r="K60" s="12" t="n">
        <f aca="false">J60/F60</f>
        <v>0.959397143178495</v>
      </c>
      <c r="L60" s="12" t="n">
        <f aca="false">J60/C60</f>
        <v>2.36222653004708</v>
      </c>
      <c r="M60" s="11" t="n">
        <v>887</v>
      </c>
      <c r="N60" s="13" t="n">
        <f aca="false">M60/F60</f>
        <v>0.997638060960522</v>
      </c>
      <c r="O60" s="13" t="n">
        <f aca="false">M60/C60</f>
        <v>2.45638327333149</v>
      </c>
    </row>
    <row r="61" customFormat="false" ht="15" hidden="false" customHeight="false" outlineLevel="0" collapsed="false">
      <c r="A61" s="6" t="s">
        <v>119</v>
      </c>
      <c r="B61" s="7" t="s">
        <v>120</v>
      </c>
      <c r="C61" s="10" t="n">
        <v>0</v>
      </c>
      <c r="D61" s="10" t="n">
        <v>0</v>
      </c>
      <c r="E61" s="10" t="n">
        <v>0</v>
      </c>
      <c r="F61" s="10" t="n">
        <v>0</v>
      </c>
      <c r="G61" s="17" t="n">
        <v>0</v>
      </c>
      <c r="H61" s="12" t="e">
        <f aca="false">G61/F61</f>
        <v>#DIV/0!</v>
      </c>
      <c r="I61" s="12" t="e">
        <f aca="false">G61/C61</f>
        <v>#DIV/0!</v>
      </c>
      <c r="J61" s="17"/>
      <c r="K61" s="12" t="e">
        <f aca="false">J61/F61</f>
        <v>#DIV/0!</v>
      </c>
      <c r="L61" s="12" t="e">
        <f aca="false">J61/C61</f>
        <v>#DIV/0!</v>
      </c>
      <c r="M61" s="17"/>
      <c r="N61" s="13" t="e">
        <f aca="false">M61/F61</f>
        <v>#DIV/0!</v>
      </c>
      <c r="O61" s="13" t="e">
        <f aca="false">M61/C61</f>
        <v>#DIV/0!</v>
      </c>
    </row>
    <row r="62" customFormat="false" ht="15" hidden="false" customHeight="false" outlineLevel="0" collapsed="false">
      <c r="A62" s="6"/>
      <c r="B62" s="22" t="s">
        <v>121</v>
      </c>
      <c r="C62" s="30" t="n">
        <f aca="false">C40+C47+C54+C60+C61+C52</f>
        <v>7306.2</v>
      </c>
      <c r="D62" s="30" t="n">
        <f aca="false">D40+D47+D54+D60+D61</f>
        <v>6526</v>
      </c>
      <c r="E62" s="30" t="n">
        <f aca="false">E40+E47+E54+E60+E52+E61</f>
        <v>6955.2</v>
      </c>
      <c r="F62" s="30" t="n">
        <f aca="false">F40+F47+F54+F60+F52+F61</f>
        <v>6958.6</v>
      </c>
      <c r="G62" s="11" t="n">
        <f aca="false">G60+G54+G47+G40</f>
        <v>4006</v>
      </c>
      <c r="H62" s="12" t="n">
        <f aca="false">G62/F62</f>
        <v>0.575690512459403</v>
      </c>
      <c r="I62" s="12" t="n">
        <f aca="false">G62/C62</f>
        <v>0.548301442610386</v>
      </c>
      <c r="J62" s="11" t="n">
        <f aca="false">J60+J54+J47+J40</f>
        <v>3660</v>
      </c>
      <c r="K62" s="12" t="n">
        <f aca="false">J62/F62</f>
        <v>0.525967867099704</v>
      </c>
      <c r="L62" s="12" t="n">
        <f aca="false">J62/C62</f>
        <v>0.500944403383428</v>
      </c>
      <c r="M62" s="11" t="n">
        <f aca="false">M60+M54+M47+M40</f>
        <v>3915</v>
      </c>
      <c r="N62" s="13" t="n">
        <f aca="false">M62/F62</f>
        <v>0.562613169315667</v>
      </c>
      <c r="O62" s="13" t="n">
        <f aca="false">M62/C62</f>
        <v>0.535846267553585</v>
      </c>
    </row>
    <row r="63" customFormat="false" ht="15" hidden="false" customHeight="false" outlineLevel="0" collapsed="false">
      <c r="A63" s="6" t="s">
        <v>122</v>
      </c>
      <c r="B63" s="9" t="s">
        <v>123</v>
      </c>
      <c r="C63" s="10" t="n">
        <f aca="false">C64+C94</f>
        <v>196891.9</v>
      </c>
      <c r="D63" s="10" t="n">
        <f aca="false">D64+D94+D95</f>
        <v>174584.2</v>
      </c>
      <c r="E63" s="10" t="n">
        <f aca="false">E64+E94+E95</f>
        <v>148978.5</v>
      </c>
      <c r="F63" s="10" t="n">
        <f aca="false">F64+F94+F95</f>
        <v>172379</v>
      </c>
      <c r="G63" s="10" t="n">
        <f aca="false">G64+G94+G95</f>
        <v>182591.9</v>
      </c>
      <c r="H63" s="12" t="n">
        <f aca="false">G63/F63</f>
        <v>1.0592467759994</v>
      </c>
      <c r="I63" s="12" t="n">
        <f aca="false">G63/C63</f>
        <v>0.927371313903721</v>
      </c>
      <c r="J63" s="10" t="n">
        <f aca="false">J64+J94+J95</f>
        <v>169676.7</v>
      </c>
      <c r="K63" s="12" t="n">
        <f aca="false">J63/F63</f>
        <v>0.98432349648159</v>
      </c>
      <c r="L63" s="12" t="n">
        <f aca="false">J63/C63</f>
        <v>0.861775928821856</v>
      </c>
      <c r="M63" s="10" t="n">
        <f aca="false">M64+M94+M95</f>
        <v>130516.4</v>
      </c>
      <c r="N63" s="13" t="n">
        <f aca="false">M63/F63</f>
        <v>0.757147912448732</v>
      </c>
      <c r="O63" s="13" t="n">
        <f aca="false">M63/C63</f>
        <v>0.66288354167947</v>
      </c>
    </row>
    <row r="64" customFormat="false" ht="26.85" hidden="false" customHeight="false" outlineLevel="0" collapsed="false">
      <c r="A64" s="6" t="s">
        <v>124</v>
      </c>
      <c r="B64" s="7" t="s">
        <v>125</v>
      </c>
      <c r="C64" s="10" t="n">
        <f aca="false">C65+C69+C81+C88</f>
        <v>196731.9</v>
      </c>
      <c r="D64" s="10" t="n">
        <f aca="false">D65+D69+D81+D88</f>
        <v>174384.2</v>
      </c>
      <c r="E64" s="10" t="n">
        <f aca="false">E65+E69+E81+E88</f>
        <v>150283.7</v>
      </c>
      <c r="F64" s="10" t="n">
        <f aca="false">F65+F69+F81+F88</f>
        <v>173684.2</v>
      </c>
      <c r="G64" s="11" t="n">
        <f aca="false">G65+G69+G81+G88</f>
        <v>182591.9</v>
      </c>
      <c r="H64" s="12" t="n">
        <f aca="false">G64/F64</f>
        <v>1.05128676068405</v>
      </c>
      <c r="I64" s="12" t="n">
        <f aca="false">G64/C64</f>
        <v>0.928125535309729</v>
      </c>
      <c r="J64" s="11" t="n">
        <f aca="false">J65+J69+J81+J88</f>
        <v>169676.7</v>
      </c>
      <c r="K64" s="12" t="n">
        <f aca="false">J64/F64</f>
        <v>0.976926513753122</v>
      </c>
      <c r="L64" s="12" t="n">
        <f aca="false">J64/C64</f>
        <v>0.862476802186122</v>
      </c>
      <c r="M64" s="11" t="n">
        <f aca="false">M65+M69+M81+M88</f>
        <v>130516.4</v>
      </c>
      <c r="N64" s="13" t="n">
        <f aca="false">M64/F64</f>
        <v>0.751458106148976</v>
      </c>
      <c r="O64" s="13" t="n">
        <f aca="false">M64/C64</f>
        <v>0.663422657942103</v>
      </c>
    </row>
    <row r="65" customFormat="false" ht="26.85" hidden="false" customHeight="false" outlineLevel="0" collapsed="false">
      <c r="A65" s="6" t="s">
        <v>126</v>
      </c>
      <c r="B65" s="7" t="s">
        <v>127</v>
      </c>
      <c r="C65" s="10" t="n">
        <f aca="false">C66+C67+C68</f>
        <v>63990.5</v>
      </c>
      <c r="D65" s="10" t="n">
        <f aca="false">D66+D67+D68</f>
        <v>70124</v>
      </c>
      <c r="E65" s="10" t="n">
        <f aca="false">E66+E67+E68</f>
        <v>64958</v>
      </c>
      <c r="F65" s="10" t="n">
        <f aca="false">F66+F67+F68</f>
        <v>70124</v>
      </c>
      <c r="G65" s="10" t="n">
        <f aca="false">G66+G67+G68</f>
        <v>68504</v>
      </c>
      <c r="H65" s="12" t="n">
        <f aca="false">G65/F65</f>
        <v>0.976898066282585</v>
      </c>
      <c r="I65" s="12" t="n">
        <f aca="false">G65/C65</f>
        <v>1.07053390737688</v>
      </c>
      <c r="J65" s="10" t="n">
        <f aca="false">J66+J67+J68</f>
        <v>53376</v>
      </c>
      <c r="K65" s="12" t="n">
        <f aca="false">J65/F65</f>
        <v>0.761165934630084</v>
      </c>
      <c r="L65" s="12" t="n">
        <f aca="false">J65/C65</f>
        <v>0.834123815253827</v>
      </c>
      <c r="M65" s="10" t="n">
        <f aca="false">M66+M67+M68</f>
        <v>47054</v>
      </c>
      <c r="N65" s="13" t="n">
        <f aca="false">M65/F65</f>
        <v>0.671011351320518</v>
      </c>
      <c r="O65" s="13" t="n">
        <f aca="false">M65/C65</f>
        <v>0.735327900235191</v>
      </c>
    </row>
    <row r="66" customFormat="false" ht="39.55" hidden="false" customHeight="false" outlineLevel="0" collapsed="false">
      <c r="A66" s="14" t="s">
        <v>128</v>
      </c>
      <c r="B66" s="25" t="s">
        <v>129</v>
      </c>
      <c r="C66" s="16" t="n">
        <v>50092</v>
      </c>
      <c r="D66" s="16" t="n">
        <v>54056</v>
      </c>
      <c r="E66" s="16" t="n">
        <v>48908</v>
      </c>
      <c r="F66" s="16" t="n">
        <v>54056</v>
      </c>
      <c r="G66" s="17" t="n">
        <v>58504</v>
      </c>
      <c r="H66" s="12" t="n">
        <f aca="false">G66/F66</f>
        <v>1.08228503773864</v>
      </c>
      <c r="I66" s="12" t="n">
        <f aca="false">G66/C66</f>
        <v>1.16793100694722</v>
      </c>
      <c r="J66" s="18" t="n">
        <v>53376</v>
      </c>
      <c r="K66" s="12" t="n">
        <f aca="false">J66/F66</f>
        <v>0.987420452863697</v>
      </c>
      <c r="L66" s="12" t="n">
        <f aca="false">J66/C66</f>
        <v>1.06555937075781</v>
      </c>
      <c r="M66" s="18" t="n">
        <v>47054</v>
      </c>
      <c r="N66" s="13" t="n">
        <f aca="false">M66/F66</f>
        <v>0.870467663164126</v>
      </c>
      <c r="O66" s="13" t="n">
        <f aca="false">M66/C66</f>
        <v>0.939351593068754</v>
      </c>
    </row>
    <row r="67" customFormat="false" ht="26.85" hidden="false" customHeight="false" outlineLevel="0" collapsed="false">
      <c r="A67" s="14" t="s">
        <v>130</v>
      </c>
      <c r="B67" s="31" t="s">
        <v>131</v>
      </c>
      <c r="C67" s="16" t="n">
        <v>12298.5</v>
      </c>
      <c r="D67" s="16" t="n">
        <v>15268</v>
      </c>
      <c r="E67" s="16" t="n">
        <v>15250</v>
      </c>
      <c r="F67" s="16" t="n">
        <v>15268</v>
      </c>
      <c r="G67" s="17" t="n">
        <v>10000</v>
      </c>
      <c r="H67" s="12" t="n">
        <f aca="false">G67/F67</f>
        <v>0.654964631909877</v>
      </c>
      <c r="I67" s="12" t="n">
        <f aca="false">G67/C67</f>
        <v>0.81310728950685</v>
      </c>
      <c r="J67" s="18" t="n">
        <v>0</v>
      </c>
      <c r="K67" s="12" t="n">
        <f aca="false">J67/F67</f>
        <v>0</v>
      </c>
      <c r="L67" s="12" t="n">
        <f aca="false">J67/C67</f>
        <v>0</v>
      </c>
      <c r="M67" s="18" t="n">
        <v>0</v>
      </c>
      <c r="N67" s="13" t="n">
        <f aca="false">M67/F67</f>
        <v>0</v>
      </c>
      <c r="O67" s="13" t="n">
        <f aca="false">M67/C67</f>
        <v>0</v>
      </c>
    </row>
    <row r="68" customFormat="false" ht="15" hidden="false" customHeight="false" outlineLevel="0" collapsed="false">
      <c r="A68" s="14" t="s">
        <v>132</v>
      </c>
      <c r="B68" s="31" t="s">
        <v>133</v>
      </c>
      <c r="C68" s="16" t="n">
        <v>1600</v>
      </c>
      <c r="D68" s="16" t="n">
        <v>800</v>
      </c>
      <c r="E68" s="16" t="n">
        <v>800</v>
      </c>
      <c r="F68" s="16" t="n">
        <v>800</v>
      </c>
      <c r="G68" s="17" t="n">
        <v>0</v>
      </c>
      <c r="H68" s="12" t="n">
        <f aca="false">G68/F68</f>
        <v>0</v>
      </c>
      <c r="I68" s="12" t="n">
        <f aca="false">G68/C68</f>
        <v>0</v>
      </c>
      <c r="J68" s="18" t="n">
        <v>0</v>
      </c>
      <c r="K68" s="12" t="n">
        <f aca="false">J68/F68</f>
        <v>0</v>
      </c>
      <c r="L68" s="12" t="n">
        <f aca="false">J68/C68</f>
        <v>0</v>
      </c>
      <c r="M68" s="18" t="n">
        <v>0</v>
      </c>
      <c r="N68" s="13" t="n">
        <f aca="false">M68/F68</f>
        <v>0</v>
      </c>
      <c r="O68" s="13" t="n">
        <f aca="false">M68/C68</f>
        <v>0</v>
      </c>
    </row>
    <row r="69" s="20" customFormat="true" ht="26.85" hidden="false" customHeight="false" outlineLevel="0" collapsed="false">
      <c r="A69" s="6" t="s">
        <v>134</v>
      </c>
      <c r="B69" s="7" t="s">
        <v>135</v>
      </c>
      <c r="C69" s="10" t="n">
        <f aca="false">C70+C71+C72+C73+C74+C75+C76+C77+C80</f>
        <v>29985.5</v>
      </c>
      <c r="D69" s="10" t="n">
        <f aca="false">D70+D71+D72+D73+D74+D75+D76+D77+D80+D78+D79</f>
        <v>24991.8</v>
      </c>
      <c r="E69" s="10" t="n">
        <f aca="false">E70+E71+E72+E73+E74+E75+E76+E77+E80+E78+E79</f>
        <v>22004</v>
      </c>
      <c r="F69" s="10" t="n">
        <f aca="false">F70+F71+F72+F73+F74+F75+F76+F77+F80+F78</f>
        <v>24291.8</v>
      </c>
      <c r="G69" s="10" t="n">
        <f aca="false">G70+G71+G72+G73+G74+G75+G76+G77+G80+G78</f>
        <v>37808</v>
      </c>
      <c r="H69" s="12" t="n">
        <f aca="false">G69/F69</f>
        <v>1.55640998196922</v>
      </c>
      <c r="I69" s="12" t="n">
        <f aca="false">G69/C69</f>
        <v>1.26087609011022</v>
      </c>
      <c r="J69" s="10" t="n">
        <f aca="false">J70+J71+J72+J73+J74+J75+J76+J77+J80+J78</f>
        <v>38869</v>
      </c>
      <c r="K69" s="12" t="n">
        <f aca="false">J69/F69</f>
        <v>1.60008727224825</v>
      </c>
      <c r="L69" s="12" t="n">
        <f aca="false">J69/C69</f>
        <v>1.29625985893182</v>
      </c>
      <c r="M69" s="10" t="n">
        <f aca="false">M70+M71+M72+M73+M74+M75+M76+M77+M80+M78</f>
        <v>12654</v>
      </c>
      <c r="N69" s="13" t="n">
        <f aca="false">M69/F69</f>
        <v>0.520916523271227</v>
      </c>
      <c r="O69" s="13" t="n">
        <f aca="false">M69/C69</f>
        <v>0.422003968584816</v>
      </c>
    </row>
    <row r="70" customFormat="false" ht="39.55" hidden="true" customHeight="false" outlineLevel="0" collapsed="false">
      <c r="A70" s="32" t="s">
        <v>136</v>
      </c>
      <c r="B70" s="33" t="s">
        <v>137</v>
      </c>
      <c r="C70" s="16" t="n">
        <v>0</v>
      </c>
      <c r="D70" s="16" t="n">
        <v>0</v>
      </c>
      <c r="E70" s="16" t="n">
        <v>0</v>
      </c>
      <c r="F70" s="16" t="n">
        <v>0</v>
      </c>
      <c r="G70" s="17" t="n">
        <v>0</v>
      </c>
      <c r="H70" s="12" t="e">
        <f aca="false">G70/F70</f>
        <v>#DIV/0!</v>
      </c>
      <c r="I70" s="12" t="e">
        <f aca="false">G70/C70</f>
        <v>#DIV/0!</v>
      </c>
      <c r="J70" s="18" t="n">
        <v>0</v>
      </c>
      <c r="K70" s="12" t="e">
        <f aca="false">J70/F70</f>
        <v>#DIV/0!</v>
      </c>
      <c r="L70" s="12" t="e">
        <f aca="false">J70/C70</f>
        <v>#DIV/0!</v>
      </c>
      <c r="M70" s="18" t="n">
        <v>0</v>
      </c>
      <c r="N70" s="13" t="e">
        <f aca="false">M70/F70</f>
        <v>#DIV/0!</v>
      </c>
      <c r="O70" s="13" t="e">
        <f aca="false">M70/C70</f>
        <v>#DIV/0!</v>
      </c>
    </row>
    <row r="71" customFormat="false" ht="64.5" hidden="false" customHeight="true" outlineLevel="0" collapsed="false">
      <c r="A71" s="14" t="s">
        <v>138</v>
      </c>
      <c r="B71" s="26" t="s">
        <v>139</v>
      </c>
      <c r="C71" s="16" t="n">
        <v>10725</v>
      </c>
      <c r="D71" s="16" t="n">
        <v>11131.2</v>
      </c>
      <c r="E71" s="16" t="n">
        <v>11131.2</v>
      </c>
      <c r="F71" s="16" t="n">
        <v>11131.2</v>
      </c>
      <c r="G71" s="17" t="n">
        <v>7233</v>
      </c>
      <c r="H71" s="12" t="n">
        <f aca="false">G71/F71</f>
        <v>0.64979517033204</v>
      </c>
      <c r="I71" s="12" t="n">
        <f aca="false">G71/C71</f>
        <v>0.674405594405594</v>
      </c>
      <c r="J71" s="18" t="n">
        <v>7377</v>
      </c>
      <c r="K71" s="12" t="n">
        <f aca="false">J71/F71</f>
        <v>0.66273178094006</v>
      </c>
      <c r="L71" s="12" t="n">
        <f aca="false">J71/C71</f>
        <v>0.687832167832168</v>
      </c>
      <c r="M71" s="18" t="n">
        <v>7521</v>
      </c>
      <c r="N71" s="13" t="n">
        <f aca="false">M71/F71</f>
        <v>0.675668391548081</v>
      </c>
      <c r="O71" s="13" t="n">
        <f aca="false">M71/C71</f>
        <v>0.701258741258741</v>
      </c>
    </row>
    <row r="72" customFormat="false" ht="64.5" hidden="false" customHeight="true" outlineLevel="0" collapsed="false">
      <c r="A72" s="32" t="s">
        <v>140</v>
      </c>
      <c r="B72" s="26" t="s">
        <v>141</v>
      </c>
      <c r="C72" s="16" t="n">
        <v>1414.1</v>
      </c>
      <c r="D72" s="16" t="n">
        <v>0</v>
      </c>
      <c r="E72" s="16" t="n">
        <v>0</v>
      </c>
      <c r="F72" s="16" t="n">
        <v>0</v>
      </c>
      <c r="G72" s="17" t="n">
        <v>0</v>
      </c>
      <c r="H72" s="12" t="e">
        <f aca="false">G72/F72</f>
        <v>#DIV/0!</v>
      </c>
      <c r="I72" s="12" t="n">
        <f aca="false">G72/C72</f>
        <v>0</v>
      </c>
      <c r="J72" s="18" t="n">
        <v>0</v>
      </c>
      <c r="K72" s="12" t="e">
        <f aca="false">J72/F72</f>
        <v>#DIV/0!</v>
      </c>
      <c r="L72" s="12" t="n">
        <f aca="false">J72/C72</f>
        <v>0</v>
      </c>
      <c r="M72" s="18" t="n">
        <v>0</v>
      </c>
      <c r="N72" s="13" t="e">
        <f aca="false">M72/F72</f>
        <v>#DIV/0!</v>
      </c>
      <c r="O72" s="13" t="n">
        <f aca="false">M72/C72</f>
        <v>0</v>
      </c>
    </row>
    <row r="73" customFormat="false" ht="66" hidden="false" customHeight="true" outlineLevel="0" collapsed="false">
      <c r="A73" s="14" t="s">
        <v>142</v>
      </c>
      <c r="B73" s="25" t="s">
        <v>143</v>
      </c>
      <c r="C73" s="16" t="n">
        <v>151.5</v>
      </c>
      <c r="D73" s="16" t="n">
        <v>151.5</v>
      </c>
      <c r="E73" s="16" t="n">
        <v>151.5</v>
      </c>
      <c r="F73" s="16" t="n">
        <v>151.5</v>
      </c>
      <c r="G73" s="17" t="n">
        <v>104</v>
      </c>
      <c r="H73" s="12" t="n">
        <f aca="false">G73/F73</f>
        <v>0.686468646864686</v>
      </c>
      <c r="I73" s="12" t="n">
        <f aca="false">G73/C73</f>
        <v>0.686468646864686</v>
      </c>
      <c r="J73" s="18" t="n">
        <v>0</v>
      </c>
      <c r="K73" s="12" t="n">
        <f aca="false">J73/F73</f>
        <v>0</v>
      </c>
      <c r="L73" s="12" t="n">
        <f aca="false">J73/C73</f>
        <v>0</v>
      </c>
      <c r="M73" s="18" t="n">
        <v>0</v>
      </c>
      <c r="N73" s="13" t="n">
        <f aca="false">M73/F73</f>
        <v>0</v>
      </c>
      <c r="O73" s="13" t="n">
        <f aca="false">M73/C73</f>
        <v>0</v>
      </c>
    </row>
    <row r="74" customFormat="false" ht="52.2" hidden="false" customHeight="false" outlineLevel="0" collapsed="false">
      <c r="A74" s="14" t="s">
        <v>144</v>
      </c>
      <c r="B74" s="34" t="s">
        <v>145</v>
      </c>
      <c r="C74" s="16" t="n">
        <v>3249.6</v>
      </c>
      <c r="D74" s="16" t="n">
        <v>2997</v>
      </c>
      <c r="E74" s="16" t="n">
        <v>2267.1</v>
      </c>
      <c r="F74" s="16" t="n">
        <v>2997</v>
      </c>
      <c r="G74" s="17" t="n">
        <v>3022</v>
      </c>
      <c r="H74" s="12" t="n">
        <f aca="false">G74/F74</f>
        <v>1.00834167500834</v>
      </c>
      <c r="I74" s="12" t="n">
        <f aca="false">G74/C74</f>
        <v>0.929960610536681</v>
      </c>
      <c r="J74" s="18" t="n">
        <v>3022</v>
      </c>
      <c r="K74" s="12" t="n">
        <f aca="false">J74/F74</f>
        <v>1.00834167500834</v>
      </c>
      <c r="L74" s="12" t="n">
        <f aca="false">J74/C74</f>
        <v>0.929960610536681</v>
      </c>
      <c r="M74" s="18" t="n">
        <v>0</v>
      </c>
      <c r="N74" s="13" t="n">
        <f aca="false">M74/F74</f>
        <v>0</v>
      </c>
      <c r="O74" s="13" t="n">
        <f aca="false">M74/C74</f>
        <v>0</v>
      </c>
    </row>
    <row r="75" customFormat="false" ht="39.55" hidden="false" customHeight="false" outlineLevel="0" collapsed="false">
      <c r="A75" s="14" t="s">
        <v>146</v>
      </c>
      <c r="B75" s="26" t="s">
        <v>147</v>
      </c>
      <c r="C75" s="16" t="n">
        <v>404</v>
      </c>
      <c r="D75" s="16" t="n">
        <v>0</v>
      </c>
      <c r="E75" s="16" t="n">
        <v>0</v>
      </c>
      <c r="F75" s="16" t="n">
        <v>0</v>
      </c>
      <c r="G75" s="17" t="n">
        <v>0</v>
      </c>
      <c r="H75" s="12" t="e">
        <f aca="false">G75/F75</f>
        <v>#DIV/0!</v>
      </c>
      <c r="I75" s="12" t="n">
        <f aca="false">G75/C75</f>
        <v>0</v>
      </c>
      <c r="J75" s="18" t="n">
        <v>0</v>
      </c>
      <c r="K75" s="12" t="e">
        <f aca="false">J75/F75</f>
        <v>#DIV/0!</v>
      </c>
      <c r="L75" s="12" t="n">
        <f aca="false">J75/C75</f>
        <v>0</v>
      </c>
      <c r="M75" s="18" t="n">
        <v>0</v>
      </c>
      <c r="N75" s="13" t="e">
        <f aca="false">M75/F75</f>
        <v>#DIV/0!</v>
      </c>
      <c r="O75" s="13" t="n">
        <f aca="false">M75/C75</f>
        <v>0</v>
      </c>
    </row>
    <row r="76" customFormat="false" ht="26.85" hidden="false" customHeight="false" outlineLevel="0" collapsed="false">
      <c r="A76" s="14" t="s">
        <v>148</v>
      </c>
      <c r="B76" s="26" t="s">
        <v>149</v>
      </c>
      <c r="C76" s="16" t="n">
        <v>8434.3</v>
      </c>
      <c r="D76" s="16"/>
      <c r="E76" s="16"/>
      <c r="F76" s="16"/>
      <c r="G76" s="17"/>
      <c r="H76" s="12" t="e">
        <f aca="false">G76/F76</f>
        <v>#DIV/0!</v>
      </c>
      <c r="I76" s="12" t="n">
        <f aca="false">G76/C76</f>
        <v>0</v>
      </c>
      <c r="J76" s="18"/>
      <c r="K76" s="12" t="e">
        <f aca="false">J76/F76</f>
        <v>#DIV/0!</v>
      </c>
      <c r="L76" s="12" t="n">
        <f aca="false">J76/C76</f>
        <v>0</v>
      </c>
      <c r="M76" s="18"/>
      <c r="N76" s="13" t="e">
        <f aca="false">M76/F76</f>
        <v>#DIV/0!</v>
      </c>
      <c r="O76" s="13" t="n">
        <f aca="false">M76/C76</f>
        <v>0</v>
      </c>
    </row>
    <row r="77" customFormat="false" ht="26.85" hidden="false" customHeight="false" outlineLevel="0" collapsed="false">
      <c r="A77" s="14" t="s">
        <v>150</v>
      </c>
      <c r="B77" s="25" t="s">
        <v>151</v>
      </c>
      <c r="C77" s="16" t="n">
        <v>1798.4</v>
      </c>
      <c r="D77" s="16" t="n">
        <v>1817.3</v>
      </c>
      <c r="E77" s="16" t="n">
        <v>1817.3</v>
      </c>
      <c r="F77" s="16" t="n">
        <v>1817.3</v>
      </c>
      <c r="G77" s="17" t="n">
        <v>1943</v>
      </c>
      <c r="H77" s="12" t="n">
        <f aca="false">G77/F77</f>
        <v>1.06916854674517</v>
      </c>
      <c r="I77" s="12" t="n">
        <f aca="false">G77/C77</f>
        <v>1.08040480427046</v>
      </c>
      <c r="J77" s="18" t="n">
        <v>0</v>
      </c>
      <c r="K77" s="12" t="n">
        <f aca="false">J77/F77</f>
        <v>0</v>
      </c>
      <c r="L77" s="12" t="n">
        <f aca="false">J77/C77</f>
        <v>0</v>
      </c>
      <c r="M77" s="18" t="n">
        <v>0</v>
      </c>
      <c r="N77" s="13" t="n">
        <f aca="false">M77/F77</f>
        <v>0</v>
      </c>
      <c r="O77" s="13" t="n">
        <f aca="false">M77/C77</f>
        <v>0</v>
      </c>
    </row>
    <row r="78" customFormat="false" ht="37.3" hidden="false" customHeight="false" outlineLevel="0" collapsed="false">
      <c r="A78" s="14" t="s">
        <v>152</v>
      </c>
      <c r="B78" s="35" t="s">
        <v>153</v>
      </c>
      <c r="C78" s="16"/>
      <c r="D78" s="16" t="n">
        <v>753.7</v>
      </c>
      <c r="E78" s="16" t="n">
        <v>0</v>
      </c>
      <c r="F78" s="16" t="n">
        <v>753.7</v>
      </c>
      <c r="G78" s="17" t="n">
        <v>19536</v>
      </c>
      <c r="H78" s="12" t="n">
        <f aca="false">G78/F78</f>
        <v>25.9201273716333</v>
      </c>
      <c r="I78" s="12" t="e">
        <f aca="false">G78/C78</f>
        <v>#DIV/0!</v>
      </c>
      <c r="J78" s="18" t="n">
        <v>22949</v>
      </c>
      <c r="K78" s="12" t="n">
        <f aca="false">J78/F78</f>
        <v>30.4484542921587</v>
      </c>
      <c r="L78" s="12" t="e">
        <f aca="false">J78/C78</f>
        <v>#DIV/0!</v>
      </c>
      <c r="M78" s="18"/>
      <c r="N78" s="13" t="n">
        <f aca="false">M78/F78</f>
        <v>0</v>
      </c>
      <c r="O78" s="13" t="e">
        <f aca="false">M78/C78</f>
        <v>#DIV/0!</v>
      </c>
    </row>
    <row r="79" customFormat="false" ht="37.3" hidden="false" customHeight="false" outlineLevel="0" collapsed="false">
      <c r="A79" s="14" t="s">
        <v>154</v>
      </c>
      <c r="B79" s="35" t="s">
        <v>155</v>
      </c>
      <c r="C79" s="16"/>
      <c r="D79" s="16" t="n">
        <v>700</v>
      </c>
      <c r="E79" s="16" t="n">
        <v>700</v>
      </c>
      <c r="F79" s="16" t="n">
        <v>700</v>
      </c>
      <c r="G79" s="17" t="n">
        <v>0</v>
      </c>
      <c r="H79" s="12" t="n">
        <f aca="false">G79/F79</f>
        <v>0</v>
      </c>
      <c r="I79" s="12" t="e">
        <f aca="false">G79/C79</f>
        <v>#DIV/0!</v>
      </c>
      <c r="J79" s="18"/>
      <c r="K79" s="12" t="n">
        <f aca="false">J79/F79</f>
        <v>0</v>
      </c>
      <c r="L79" s="12" t="e">
        <f aca="false">J79/C79</f>
        <v>#DIV/0!</v>
      </c>
      <c r="M79" s="18"/>
      <c r="N79" s="13" t="n">
        <f aca="false">M79/F79</f>
        <v>0</v>
      </c>
      <c r="O79" s="13" t="e">
        <f aca="false">M79/C79</f>
        <v>#DIV/0!</v>
      </c>
    </row>
    <row r="80" customFormat="false" ht="15" hidden="false" customHeight="false" outlineLevel="0" collapsed="false">
      <c r="A80" s="32" t="s">
        <v>156</v>
      </c>
      <c r="B80" s="26" t="s">
        <v>157</v>
      </c>
      <c r="C80" s="16" t="n">
        <v>3808.6</v>
      </c>
      <c r="D80" s="16" t="n">
        <v>7441.1</v>
      </c>
      <c r="E80" s="16" t="n">
        <v>5936.9</v>
      </c>
      <c r="F80" s="16" t="n">
        <v>7441.1</v>
      </c>
      <c r="G80" s="17" t="n">
        <v>5970</v>
      </c>
      <c r="H80" s="12" t="n">
        <f aca="false">G80/F80</f>
        <v>0.802300735106369</v>
      </c>
      <c r="I80" s="12" t="n">
        <f aca="false">G80/C80</f>
        <v>1.5675051199916</v>
      </c>
      <c r="J80" s="18" t="n">
        <v>5521</v>
      </c>
      <c r="K80" s="12" t="n">
        <f aca="false">J80/F80</f>
        <v>0.74196019405733</v>
      </c>
      <c r="L80" s="12" t="n">
        <f aca="false">J80/C80</f>
        <v>1.44961403140262</v>
      </c>
      <c r="M80" s="18" t="n">
        <v>5133</v>
      </c>
      <c r="N80" s="13" t="n">
        <f aca="false">M80/F80</f>
        <v>0.689817365712059</v>
      </c>
      <c r="O80" s="13" t="n">
        <f aca="false">M80/C80</f>
        <v>1.34773932678675</v>
      </c>
    </row>
    <row r="81" s="20" customFormat="true" ht="26.85" hidden="false" customHeight="false" outlineLevel="0" collapsed="false">
      <c r="A81" s="6" t="s">
        <v>158</v>
      </c>
      <c r="B81" s="7" t="s">
        <v>159</v>
      </c>
      <c r="C81" s="10" t="n">
        <f aca="false">C82+C83+C84+C85+C86+C87</f>
        <v>66215.6</v>
      </c>
      <c r="D81" s="10" t="n">
        <f aca="false">D82+D83+D84+D85+D86+D87</f>
        <v>69653.4</v>
      </c>
      <c r="E81" s="10" t="n">
        <f aca="false">E82+E83+E84+E85+E86+E87</f>
        <v>54723.4</v>
      </c>
      <c r="F81" s="10" t="n">
        <f aca="false">F82+F83+F84+F85+F86+F87</f>
        <v>69653.4</v>
      </c>
      <c r="G81" s="10" t="n">
        <f aca="false">G82+G83+G84+G85+G86+G87</f>
        <v>71020.9</v>
      </c>
      <c r="H81" s="12" t="n">
        <f aca="false">G81/F81</f>
        <v>1.01963292531305</v>
      </c>
      <c r="I81" s="12" t="n">
        <f aca="false">G81/C81</f>
        <v>1.07257051208477</v>
      </c>
      <c r="J81" s="36" t="n">
        <f aca="false">J82+J83+J84+J85+J86+J87</f>
        <v>72172.7</v>
      </c>
      <c r="K81" s="12" t="n">
        <f aca="false">J81/F81</f>
        <v>1.03616908865899</v>
      </c>
      <c r="L81" s="12" t="n">
        <f aca="false">J81/C81</f>
        <v>1.08996520457415</v>
      </c>
      <c r="M81" s="36" t="n">
        <f aca="false">M82+M83+M84+M85+M86+M87</f>
        <v>70486.4</v>
      </c>
      <c r="N81" s="13" t="n">
        <f aca="false">M81/F81</f>
        <v>1.01195921519983</v>
      </c>
      <c r="O81" s="13" t="n">
        <f aca="false">M81/C81</f>
        <v>1.06449839614834</v>
      </c>
    </row>
    <row r="82" customFormat="false" ht="26.85" hidden="false" customHeight="false" outlineLevel="0" collapsed="false">
      <c r="A82" s="14" t="s">
        <v>160</v>
      </c>
      <c r="B82" s="25" t="s">
        <v>161</v>
      </c>
      <c r="C82" s="16" t="n">
        <v>508.7</v>
      </c>
      <c r="D82" s="16" t="n">
        <v>551</v>
      </c>
      <c r="E82" s="16" t="n">
        <v>390.7</v>
      </c>
      <c r="F82" s="16" t="n">
        <v>551</v>
      </c>
      <c r="G82" s="17" t="n">
        <v>491</v>
      </c>
      <c r="H82" s="12" t="n">
        <f aca="false">G82/F82</f>
        <v>0.891107078039927</v>
      </c>
      <c r="I82" s="12" t="n">
        <f aca="false">G82/C82</f>
        <v>0.965205425594653</v>
      </c>
      <c r="J82" s="18" t="n">
        <v>491</v>
      </c>
      <c r="K82" s="12" t="n">
        <f aca="false">J82/F82</f>
        <v>0.891107078039927</v>
      </c>
      <c r="L82" s="12" t="n">
        <f aca="false">J82/C82</f>
        <v>0.965205425594653</v>
      </c>
      <c r="M82" s="18" t="n">
        <v>491</v>
      </c>
      <c r="N82" s="13" t="n">
        <f aca="false">M82/F82</f>
        <v>0.891107078039927</v>
      </c>
      <c r="O82" s="13" t="n">
        <f aca="false">M82/C82</f>
        <v>0.965205425594653</v>
      </c>
    </row>
    <row r="83" customFormat="false" ht="26.85" hidden="false" customHeight="false" outlineLevel="0" collapsed="false">
      <c r="A83" s="14" t="s">
        <v>162</v>
      </c>
      <c r="B83" s="25" t="s">
        <v>163</v>
      </c>
      <c r="C83" s="16" t="n">
        <v>63110.3</v>
      </c>
      <c r="D83" s="16" t="n">
        <v>67116.5</v>
      </c>
      <c r="E83" s="16" t="n">
        <v>52859.4</v>
      </c>
      <c r="F83" s="16" t="n">
        <v>67116.5</v>
      </c>
      <c r="G83" s="17" t="n">
        <v>68330.4</v>
      </c>
      <c r="H83" s="12" t="n">
        <f aca="false">G83/F83</f>
        <v>1.01808646160035</v>
      </c>
      <c r="I83" s="12" t="n">
        <f aca="false">G83/C83</f>
        <v>1.08271391516123</v>
      </c>
      <c r="J83" s="18" t="n">
        <v>68340.4</v>
      </c>
      <c r="K83" s="12" t="n">
        <f aca="false">J83/F83</f>
        <v>1.01823545625889</v>
      </c>
      <c r="L83" s="12" t="n">
        <f aca="false">J83/C83</f>
        <v>1.08287236790191</v>
      </c>
      <c r="M83" s="18" t="n">
        <v>68347.4</v>
      </c>
      <c r="N83" s="13" t="n">
        <f aca="false">M83/F83</f>
        <v>1.01833975251987</v>
      </c>
      <c r="O83" s="13" t="n">
        <f aca="false">M83/C83</f>
        <v>1.08298328482039</v>
      </c>
    </row>
    <row r="84" customFormat="false" ht="64.9" hidden="false" customHeight="false" outlineLevel="0" collapsed="false">
      <c r="A84" s="37" t="s">
        <v>164</v>
      </c>
      <c r="B84" s="25" t="s">
        <v>165</v>
      </c>
      <c r="C84" s="16" t="n">
        <v>1280</v>
      </c>
      <c r="D84" s="16" t="n">
        <v>1457</v>
      </c>
      <c r="E84" s="16" t="n">
        <v>1060</v>
      </c>
      <c r="F84" s="16" t="n">
        <v>1457</v>
      </c>
      <c r="G84" s="17" t="n">
        <v>1648</v>
      </c>
      <c r="H84" s="12" t="n">
        <f aca="false">G84/F84</f>
        <v>1.13109128345916</v>
      </c>
      <c r="I84" s="12" t="n">
        <f aca="false">G84/C84</f>
        <v>1.2875</v>
      </c>
      <c r="J84" s="18" t="n">
        <v>1648</v>
      </c>
      <c r="K84" s="12" t="n">
        <f aca="false">J84/F84</f>
        <v>1.13109128345916</v>
      </c>
      <c r="L84" s="12" t="n">
        <f aca="false">J84/C84</f>
        <v>1.2875</v>
      </c>
      <c r="M84" s="18" t="n">
        <v>1648</v>
      </c>
      <c r="N84" s="13" t="n">
        <f aca="false">M84/F84</f>
        <v>1.13109128345916</v>
      </c>
      <c r="O84" s="13" t="n">
        <f aca="false">M84/C84</f>
        <v>1.2875</v>
      </c>
    </row>
    <row r="85" customFormat="false" ht="52.2" hidden="false" customHeight="false" outlineLevel="0" collapsed="false">
      <c r="A85" s="37" t="s">
        <v>166</v>
      </c>
      <c r="B85" s="34" t="s">
        <v>167</v>
      </c>
      <c r="C85" s="16" t="n">
        <v>868.1</v>
      </c>
      <c r="D85" s="16" t="n">
        <v>0</v>
      </c>
      <c r="E85" s="16" t="n">
        <v>0</v>
      </c>
      <c r="F85" s="16" t="n">
        <v>0</v>
      </c>
      <c r="G85" s="17" t="n">
        <v>0</v>
      </c>
      <c r="H85" s="12" t="e">
        <f aca="false">G85/F85</f>
        <v>#DIV/0!</v>
      </c>
      <c r="I85" s="12" t="n">
        <f aca="false">G85/C85</f>
        <v>0</v>
      </c>
      <c r="J85" s="18" t="n">
        <v>1121</v>
      </c>
      <c r="K85" s="12" t="e">
        <f aca="false">J85/F85</f>
        <v>#DIV/0!</v>
      </c>
      <c r="L85" s="12" t="n">
        <f aca="false">J85/C85</f>
        <v>1.29132588411473</v>
      </c>
      <c r="M85" s="18" t="n">
        <v>0</v>
      </c>
      <c r="N85" s="13" t="e">
        <f aca="false">M85/F85</f>
        <v>#DIV/0!</v>
      </c>
      <c r="O85" s="13" t="n">
        <f aca="false">M85/C85</f>
        <v>0</v>
      </c>
    </row>
    <row r="86" customFormat="false" ht="39.55" hidden="false" customHeight="false" outlineLevel="0" collapsed="false">
      <c r="A86" s="37" t="s">
        <v>168</v>
      </c>
      <c r="B86" s="25" t="s">
        <v>169</v>
      </c>
      <c r="C86" s="16" t="n">
        <v>448.5</v>
      </c>
      <c r="D86" s="16" t="n">
        <v>528.2</v>
      </c>
      <c r="E86" s="16" t="n">
        <v>413.3</v>
      </c>
      <c r="F86" s="16" t="n">
        <v>528.2</v>
      </c>
      <c r="G86" s="17" t="n">
        <v>550.5</v>
      </c>
      <c r="H86" s="12" t="n">
        <f aca="false">G86/F86</f>
        <v>1.04221885649375</v>
      </c>
      <c r="I86" s="12" t="n">
        <f aca="false">G86/C86</f>
        <v>1.22742474916388</v>
      </c>
      <c r="J86" s="18" t="n">
        <v>571.3</v>
      </c>
      <c r="K86" s="12" t="n">
        <f aca="false">J86/F86</f>
        <v>1.08159787959106</v>
      </c>
      <c r="L86" s="12" t="n">
        <f aca="false">J86/C86</f>
        <v>1.27380156075808</v>
      </c>
      <c r="M86" s="18" t="n">
        <v>0</v>
      </c>
      <c r="N86" s="13" t="n">
        <f aca="false">M86/F86</f>
        <v>0</v>
      </c>
      <c r="O86" s="13" t="n">
        <f aca="false">M86/C86</f>
        <v>0</v>
      </c>
    </row>
    <row r="87" customFormat="false" ht="52.2" hidden="false" customHeight="false" outlineLevel="0" collapsed="false">
      <c r="A87" s="37" t="s">
        <v>170</v>
      </c>
      <c r="B87" s="25" t="s">
        <v>171</v>
      </c>
      <c r="C87" s="16" t="n">
        <v>0</v>
      </c>
      <c r="D87" s="16" t="n">
        <v>0.7</v>
      </c>
      <c r="E87" s="16" t="n">
        <v>0</v>
      </c>
      <c r="F87" s="16" t="n">
        <v>0.7</v>
      </c>
      <c r="G87" s="17" t="n">
        <v>1</v>
      </c>
      <c r="H87" s="12" t="n">
        <f aca="false">G87/F87</f>
        <v>1.42857142857143</v>
      </c>
      <c r="I87" s="12" t="e">
        <f aca="false">G87/C87</f>
        <v>#DIV/0!</v>
      </c>
      <c r="J87" s="18" t="n">
        <v>1</v>
      </c>
      <c r="K87" s="12" t="n">
        <f aca="false">J87/F87</f>
        <v>1.42857142857143</v>
      </c>
      <c r="L87" s="12" t="e">
        <f aca="false">J87/C87</f>
        <v>#DIV/0!</v>
      </c>
      <c r="M87" s="18" t="n">
        <v>0</v>
      </c>
      <c r="N87" s="13" t="n">
        <f aca="false">M87/F87</f>
        <v>0</v>
      </c>
      <c r="O87" s="13" t="e">
        <f aca="false">M87/C87</f>
        <v>#DIV/0!</v>
      </c>
    </row>
    <row r="88" customFormat="false" ht="15" hidden="false" customHeight="false" outlineLevel="0" collapsed="false">
      <c r="A88" s="38" t="s">
        <v>172</v>
      </c>
      <c r="B88" s="39" t="s">
        <v>173</v>
      </c>
      <c r="C88" s="10" t="n">
        <f aca="false">C90+C91+C92+C93</f>
        <v>36540.3</v>
      </c>
      <c r="D88" s="10" t="n">
        <f aca="false">D89+D90+D91+D92+D93</f>
        <v>9615</v>
      </c>
      <c r="E88" s="10" t="n">
        <f aca="false">E89+E90+E91+E92+E93</f>
        <v>8598.3</v>
      </c>
      <c r="F88" s="10" t="n">
        <f aca="false">F89+F90+F91+F92+F93</f>
        <v>9615</v>
      </c>
      <c r="G88" s="10" t="n">
        <f aca="false">G89+G90+G91+G92+G93</f>
        <v>5259</v>
      </c>
      <c r="H88" s="12" t="n">
        <f aca="false">G88/F88</f>
        <v>0.546957878315133</v>
      </c>
      <c r="I88" s="12" t="n">
        <f aca="false">G88/C88</f>
        <v>0.143923284702096</v>
      </c>
      <c r="J88" s="10" t="n">
        <f aca="false">J89+J90+J91+J92+J93</f>
        <v>5259</v>
      </c>
      <c r="K88" s="12" t="n">
        <f aca="false">J88/F88</f>
        <v>0.546957878315133</v>
      </c>
      <c r="L88" s="12" t="n">
        <f aca="false">J88/C88</f>
        <v>0.143923284702096</v>
      </c>
      <c r="M88" s="10" t="n">
        <f aca="false">M89+M90+M91+M92+M93</f>
        <v>322</v>
      </c>
      <c r="N88" s="13" t="n">
        <f aca="false">M88/F88</f>
        <v>0.0334893395735829</v>
      </c>
      <c r="O88" s="13" t="n">
        <f aca="false">M88/C88</f>
        <v>0.00881218818674176</v>
      </c>
    </row>
    <row r="89" customFormat="false" ht="61.15" hidden="false" customHeight="false" outlineLevel="0" collapsed="false">
      <c r="A89" s="37" t="s">
        <v>174</v>
      </c>
      <c r="B89" s="40" t="s">
        <v>175</v>
      </c>
      <c r="C89" s="16"/>
      <c r="D89" s="16" t="n">
        <v>81.1</v>
      </c>
      <c r="E89" s="16" t="n">
        <v>40.5</v>
      </c>
      <c r="F89" s="16" t="n">
        <v>81.1</v>
      </c>
      <c r="G89" s="16" t="n">
        <v>719</v>
      </c>
      <c r="H89" s="12" t="n">
        <f aca="false">G89/F89</f>
        <v>8.86559802712701</v>
      </c>
      <c r="I89" s="12" t="e">
        <f aca="false">G89/C89</f>
        <v>#DIV/0!</v>
      </c>
      <c r="J89" s="18" t="n">
        <v>719</v>
      </c>
      <c r="K89" s="12" t="n">
        <f aca="false">J89/F89</f>
        <v>8.86559802712701</v>
      </c>
      <c r="L89" s="12" t="e">
        <f aca="false">J89/C89</f>
        <v>#DIV/0!</v>
      </c>
      <c r="M89" s="18"/>
      <c r="N89" s="13" t="n">
        <f aca="false">M89/F89</f>
        <v>0</v>
      </c>
      <c r="O89" s="13" t="e">
        <f aca="false">M89/C89</f>
        <v>#DIV/0!</v>
      </c>
    </row>
    <row r="90" customFormat="false" ht="52.2" hidden="false" customHeight="false" outlineLevel="0" collapsed="false">
      <c r="A90" s="14" t="s">
        <v>176</v>
      </c>
      <c r="B90" s="31" t="s">
        <v>177</v>
      </c>
      <c r="C90" s="16" t="n">
        <v>4117.7</v>
      </c>
      <c r="D90" s="16" t="n">
        <v>4453</v>
      </c>
      <c r="E90" s="16" t="n">
        <v>3565.9</v>
      </c>
      <c r="F90" s="16" t="n">
        <v>4453</v>
      </c>
      <c r="G90" s="17" t="n">
        <v>4218</v>
      </c>
      <c r="H90" s="12" t="n">
        <f aca="false">G90/F90</f>
        <v>0.947226588816528</v>
      </c>
      <c r="I90" s="12" t="n">
        <f aca="false">G90/C90</f>
        <v>1.02435825825097</v>
      </c>
      <c r="J90" s="18" t="n">
        <v>4218</v>
      </c>
      <c r="K90" s="12" t="n">
        <f aca="false">J90/F90</f>
        <v>0.947226588816528</v>
      </c>
      <c r="L90" s="12" t="n">
        <f aca="false">J90/C90</f>
        <v>1.02435825825097</v>
      </c>
      <c r="M90" s="18" t="n">
        <v>0</v>
      </c>
      <c r="N90" s="13" t="n">
        <f aca="false">M90/F90</f>
        <v>0</v>
      </c>
      <c r="O90" s="13" t="n">
        <f aca="false">M90/C90</f>
        <v>0</v>
      </c>
    </row>
    <row r="91" customFormat="false" ht="39.55" hidden="false" customHeight="false" outlineLevel="0" collapsed="false">
      <c r="A91" s="14" t="s">
        <v>178</v>
      </c>
      <c r="B91" s="25" t="s">
        <v>179</v>
      </c>
      <c r="C91" s="16" t="n">
        <v>5000</v>
      </c>
      <c r="D91" s="16" t="n">
        <v>0</v>
      </c>
      <c r="E91" s="16" t="n">
        <v>0</v>
      </c>
      <c r="F91" s="16" t="n">
        <v>0</v>
      </c>
      <c r="G91" s="17" t="n">
        <v>0</v>
      </c>
      <c r="H91" s="12" t="e">
        <f aca="false">G91/F91</f>
        <v>#DIV/0!</v>
      </c>
      <c r="I91" s="12" t="n">
        <f aca="false">G91/C91</f>
        <v>0</v>
      </c>
      <c r="J91" s="18" t="n">
        <v>0</v>
      </c>
      <c r="K91" s="12" t="e">
        <f aca="false">J91/F91</f>
        <v>#DIV/0!</v>
      </c>
      <c r="L91" s="12" t="n">
        <f aca="false">J91/C91</f>
        <v>0</v>
      </c>
      <c r="M91" s="18" t="n">
        <v>0</v>
      </c>
      <c r="N91" s="13" t="e">
        <f aca="false">M91/F91</f>
        <v>#DIV/0!</v>
      </c>
      <c r="O91" s="13" t="n">
        <f aca="false">M91/C91</f>
        <v>0</v>
      </c>
    </row>
    <row r="92" customFormat="false" ht="39.55" hidden="false" customHeight="false" outlineLevel="0" collapsed="false">
      <c r="A92" s="14" t="s">
        <v>180</v>
      </c>
      <c r="B92" s="34" t="s">
        <v>181</v>
      </c>
      <c r="C92" s="16" t="n">
        <v>1288.6</v>
      </c>
      <c r="D92" s="16" t="n">
        <v>0</v>
      </c>
      <c r="E92" s="16" t="n">
        <v>0</v>
      </c>
      <c r="F92" s="16" t="n">
        <v>0</v>
      </c>
      <c r="G92" s="17" t="n">
        <v>0</v>
      </c>
      <c r="H92" s="12" t="e">
        <f aca="false">G92/F92</f>
        <v>#DIV/0!</v>
      </c>
      <c r="I92" s="12" t="n">
        <f aca="false">G92/C92</f>
        <v>0</v>
      </c>
      <c r="J92" s="18" t="n">
        <v>0</v>
      </c>
      <c r="K92" s="12" t="e">
        <f aca="false">J92/F92</f>
        <v>#DIV/0!</v>
      </c>
      <c r="L92" s="12" t="n">
        <f aca="false">J92/C92</f>
        <v>0</v>
      </c>
      <c r="M92" s="18" t="n">
        <v>0</v>
      </c>
      <c r="N92" s="13" t="e">
        <f aca="false">M92/F92</f>
        <v>#DIV/0!</v>
      </c>
      <c r="O92" s="13" t="n">
        <f aca="false">M92/C92</f>
        <v>0</v>
      </c>
    </row>
    <row r="93" customFormat="false" ht="26.85" hidden="false" customHeight="false" outlineLevel="0" collapsed="false">
      <c r="A93" s="14" t="s">
        <v>182</v>
      </c>
      <c r="B93" s="34" t="s">
        <v>183</v>
      </c>
      <c r="C93" s="16" t="n">
        <v>26134</v>
      </c>
      <c r="D93" s="16" t="n">
        <v>5080.9</v>
      </c>
      <c r="E93" s="16" t="n">
        <v>4991.9</v>
      </c>
      <c r="F93" s="16" t="n">
        <v>5080.9</v>
      </c>
      <c r="G93" s="17" t="n">
        <v>322</v>
      </c>
      <c r="H93" s="12" t="n">
        <f aca="false">G93/F93</f>
        <v>0.0633745989883682</v>
      </c>
      <c r="I93" s="12" t="n">
        <f aca="false">G93/C93</f>
        <v>0.0123211142572894</v>
      </c>
      <c r="J93" s="18" t="n">
        <v>322</v>
      </c>
      <c r="K93" s="12" t="n">
        <f aca="false">J93/F93</f>
        <v>0.0633745989883682</v>
      </c>
      <c r="L93" s="12" t="n">
        <f aca="false">J93/C93</f>
        <v>0.0123211142572894</v>
      </c>
      <c r="M93" s="18" t="n">
        <v>322</v>
      </c>
      <c r="N93" s="13" t="n">
        <f aca="false">M93/F93</f>
        <v>0.0633745989883682</v>
      </c>
      <c r="O93" s="13" t="n">
        <f aca="false">M93/C93</f>
        <v>0.0123211142572894</v>
      </c>
    </row>
    <row r="94" customFormat="false" ht="32.8" hidden="false" customHeight="false" outlineLevel="0" collapsed="false">
      <c r="A94" s="41" t="s">
        <v>184</v>
      </c>
      <c r="B94" s="42" t="s">
        <v>185</v>
      </c>
      <c r="C94" s="11" t="n">
        <v>160</v>
      </c>
      <c r="D94" s="11" t="n">
        <v>200</v>
      </c>
      <c r="E94" s="11" t="n">
        <v>240</v>
      </c>
      <c r="F94" s="11" t="n">
        <v>240</v>
      </c>
      <c r="G94" s="11" t="n">
        <v>0</v>
      </c>
      <c r="H94" s="12" t="n">
        <f aca="false">G94/F94</f>
        <v>0</v>
      </c>
      <c r="I94" s="12" t="n">
        <f aca="false">G94/C94</f>
        <v>0</v>
      </c>
      <c r="J94" s="36" t="n">
        <v>0</v>
      </c>
      <c r="K94" s="12" t="n">
        <f aca="false">J94/F94</f>
        <v>0</v>
      </c>
      <c r="L94" s="12" t="n">
        <f aca="false">J94/C94</f>
        <v>0</v>
      </c>
      <c r="M94" s="36" t="n">
        <v>0</v>
      </c>
      <c r="N94" s="13" t="n">
        <f aca="false">M94/F94</f>
        <v>0</v>
      </c>
      <c r="O94" s="13" t="n">
        <f aca="false">M94/C94</f>
        <v>0</v>
      </c>
    </row>
    <row r="95" customFormat="false" ht="37.3" hidden="false" customHeight="false" outlineLevel="0" collapsed="false">
      <c r="A95" s="41" t="s">
        <v>186</v>
      </c>
      <c r="B95" s="43" t="s">
        <v>187</v>
      </c>
      <c r="C95" s="11"/>
      <c r="D95" s="11" t="n">
        <f aca="false">D96</f>
        <v>0</v>
      </c>
      <c r="E95" s="11" t="n">
        <f aca="false">E96</f>
        <v>-1545.2</v>
      </c>
      <c r="F95" s="11" t="n">
        <f aca="false">F96</f>
        <v>-1545.2</v>
      </c>
      <c r="G95" s="11" t="n">
        <f aca="false">G96</f>
        <v>0</v>
      </c>
      <c r="H95" s="12" t="n">
        <f aca="false">G95/F95</f>
        <v>-0</v>
      </c>
      <c r="I95" s="12" t="e">
        <f aca="false">G95/C95</f>
        <v>#DIV/0!</v>
      </c>
      <c r="J95" s="11" t="n">
        <f aca="false">J96</f>
        <v>0</v>
      </c>
      <c r="K95" s="12" t="n">
        <f aca="false">J95/F95</f>
        <v>-0</v>
      </c>
      <c r="L95" s="12" t="e">
        <f aca="false">J95/C95</f>
        <v>#DIV/0!</v>
      </c>
      <c r="M95" s="11" t="n">
        <f aca="false">M96</f>
        <v>0</v>
      </c>
      <c r="N95" s="13" t="n">
        <f aca="false">M95/F95</f>
        <v>-0</v>
      </c>
      <c r="O95" s="13" t="e">
        <f aca="false">M95/C95</f>
        <v>#DIV/0!</v>
      </c>
    </row>
    <row r="96" customFormat="false" ht="37.3" hidden="false" customHeight="false" outlineLevel="0" collapsed="false">
      <c r="A96" s="44" t="s">
        <v>188</v>
      </c>
      <c r="B96" s="45" t="s">
        <v>189</v>
      </c>
      <c r="C96" s="17"/>
      <c r="D96" s="17" t="n">
        <v>0</v>
      </c>
      <c r="E96" s="17" t="n">
        <v>-1545.2</v>
      </c>
      <c r="F96" s="17" t="n">
        <v>-1545.2</v>
      </c>
      <c r="G96" s="17"/>
      <c r="H96" s="12" t="n">
        <f aca="false">G96/F96</f>
        <v>-0</v>
      </c>
      <c r="I96" s="12" t="e">
        <f aca="false">G96/C96</f>
        <v>#DIV/0!</v>
      </c>
      <c r="J96" s="18"/>
      <c r="K96" s="12" t="n">
        <f aca="false">J96/F96</f>
        <v>-0</v>
      </c>
      <c r="L96" s="12" t="e">
        <f aca="false">J96/C96</f>
        <v>#DIV/0!</v>
      </c>
      <c r="M96" s="18"/>
      <c r="N96" s="13" t="n">
        <f aca="false">M96/F96</f>
        <v>-0</v>
      </c>
      <c r="O96" s="13" t="e">
        <f aca="false">M96/C96</f>
        <v>#DIV/0!</v>
      </c>
    </row>
    <row r="97" customFormat="false" ht="15.75" hidden="false" customHeight="false" outlineLevel="0" collapsed="false">
      <c r="A97" s="41"/>
      <c r="B97" s="46" t="s">
        <v>190</v>
      </c>
      <c r="C97" s="47" t="n">
        <f aca="false">C9+C63</f>
        <v>240747.2</v>
      </c>
      <c r="D97" s="47" t="n">
        <f aca="false">D9+D63</f>
        <v>220037.2</v>
      </c>
      <c r="E97" s="47" t="n">
        <f aca="false">E9+E63</f>
        <v>188305.2</v>
      </c>
      <c r="F97" s="47" t="n">
        <f aca="false">F9+F63</f>
        <v>218828.4</v>
      </c>
      <c r="G97" s="11" t="n">
        <f aca="false">G63+G9</f>
        <v>227243.9</v>
      </c>
      <c r="H97" s="12" t="n">
        <f aca="false">G97/F97</f>
        <v>1.03845707412749</v>
      </c>
      <c r="I97" s="12" t="n">
        <f aca="false">G97/C97</f>
        <v>0.943910874145161</v>
      </c>
      <c r="J97" s="11" t="n">
        <f aca="false">J63+J9</f>
        <v>216099.7</v>
      </c>
      <c r="K97" s="12" t="n">
        <f aca="false">J97/F97</f>
        <v>0.987530411957497</v>
      </c>
      <c r="L97" s="12" t="n">
        <f aca="false">J97/C97</f>
        <v>0.897620823835127</v>
      </c>
      <c r="M97" s="11" t="n">
        <f aca="false">M63+M9</f>
        <v>183723.4</v>
      </c>
      <c r="N97" s="13" t="n">
        <f aca="false">M97/F97</f>
        <v>0.839577495425639</v>
      </c>
      <c r="O97" s="13" t="n">
        <f aca="false">M97/C97</f>
        <v>0.763138262874916</v>
      </c>
    </row>
  </sheetData>
  <mergeCells count="17">
    <mergeCell ref="A4:F4"/>
    <mergeCell ref="E6:M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321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2023-11-30T07:40:22Z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